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20" windowHeight="8520" activeTab="2"/>
  </bookViews>
  <sheets>
    <sheet name="2013г." sheetId="1" r:id="rId1"/>
    <sheet name="2014г.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<sst xmlns="http://schemas.openxmlformats.org/spreadsheetml/2006/main" count="3025" uniqueCount="114">
  <si>
    <t>№ п/п</t>
  </si>
  <si>
    <t>Б.Зеленовская 31А</t>
  </si>
  <si>
    <t>Б.Зеленовская 58</t>
  </si>
  <si>
    <t>Б.Зеленовская 6</t>
  </si>
  <si>
    <t>Б.Зеленовская 62/2</t>
  </si>
  <si>
    <t>Б.Зеленовская 8</t>
  </si>
  <si>
    <t>Б.Ивановская 14/61</t>
  </si>
  <si>
    <t>Б.Ивановская 16</t>
  </si>
  <si>
    <t>Веллинга 10</t>
  </si>
  <si>
    <t>Веллинга 12</t>
  </si>
  <si>
    <t>Веллинга 14</t>
  </si>
  <si>
    <t>Веллинга 14А</t>
  </si>
  <si>
    <t>Веллинга 16</t>
  </si>
  <si>
    <t>Веллинга 18</t>
  </si>
  <si>
    <t>Веллинга 4</t>
  </si>
  <si>
    <t>Веллинга 6</t>
  </si>
  <si>
    <t>Веллинга 8</t>
  </si>
  <si>
    <t>К.Маркса 36</t>
  </si>
  <si>
    <t>К.Маркса 43</t>
  </si>
  <si>
    <t>К.Маркса 57</t>
  </si>
  <si>
    <t>Комсомольская 66</t>
  </si>
  <si>
    <t>Комсомольская 67/56</t>
  </si>
  <si>
    <t>Комсомольская 68</t>
  </si>
  <si>
    <t>Комсомольская 69</t>
  </si>
  <si>
    <t>Комсомольская 69а</t>
  </si>
  <si>
    <t>Комсомольская 79а</t>
  </si>
  <si>
    <t>Комсомольская 81</t>
  </si>
  <si>
    <t>Комсомольская 86</t>
  </si>
  <si>
    <t>Комсомольская 90а</t>
  </si>
  <si>
    <t>М.Зеленовская 26</t>
  </si>
  <si>
    <t>М.Зеленовская 26А</t>
  </si>
  <si>
    <t>М.Зеленовская 7а</t>
  </si>
  <si>
    <t>Пр.Ленина 136</t>
  </si>
  <si>
    <t>Пр.Ленина 138</t>
  </si>
  <si>
    <t>Пр.Ленина 150А</t>
  </si>
  <si>
    <t>Пр.Ленина 152/63</t>
  </si>
  <si>
    <t>Пр.Ленина 154</t>
  </si>
  <si>
    <t>Пр.Ленина 158</t>
  </si>
  <si>
    <t>Рев.Проспект 78/23</t>
  </si>
  <si>
    <t>Рев.Проспект 82 А</t>
  </si>
  <si>
    <t>Рев.Проспект 82/13</t>
  </si>
  <si>
    <t>Рев.Проспект 88</t>
  </si>
  <si>
    <t>Февральская 54/150</t>
  </si>
  <si>
    <t>Февральская 89/21</t>
  </si>
  <si>
    <t>Федорова 34</t>
  </si>
  <si>
    <t>адреса домов</t>
  </si>
  <si>
    <t>ОАО ПТЭК</t>
  </si>
  <si>
    <t>вид предоставляемых услуг (работ, ресурсов)</t>
  </si>
  <si>
    <t>КГИ</t>
  </si>
  <si>
    <t>МУП "Водоканал"</t>
  </si>
  <si>
    <t>МУП ПТ</t>
  </si>
  <si>
    <t>АОГВ</t>
  </si>
  <si>
    <t>теплоснабжение</t>
  </si>
  <si>
    <t>электроснабжение</t>
  </si>
  <si>
    <t>вывоз и утилизация ТБО и КГМ</t>
  </si>
  <si>
    <t>МУП "ПКБ"</t>
  </si>
  <si>
    <t>ОАО МЭС</t>
  </si>
  <si>
    <t>газоснабжение</t>
  </si>
  <si>
    <t>ГУП "Мособлгаз"</t>
  </si>
  <si>
    <t>Объем</t>
  </si>
  <si>
    <t>Тариф</t>
  </si>
  <si>
    <t>ГВС</t>
  </si>
  <si>
    <t>ХВС</t>
  </si>
  <si>
    <t>Водоотведение</t>
  </si>
  <si>
    <t>Единица измерения</t>
  </si>
  <si>
    <t>Гкал</t>
  </si>
  <si>
    <t>м3</t>
  </si>
  <si>
    <t>с 01.01.13 - 49,94руб.;      с 01.07.13 - 47,95 руб.</t>
  </si>
  <si>
    <t>с 01.01.13 - 15,09руб.;        с 01.07.13 - 16,04 руб.</t>
  </si>
  <si>
    <t>с 01.01.13 - 96,28руб.;      с 01.07.13 - 108,21руб.</t>
  </si>
  <si>
    <t>с 01.01.13 - 101,59руб.;      с 01.07.13 - 111,43руб.</t>
  </si>
  <si>
    <t>с 01.01.13 - 9,55руб.,        с 01.07.13 - 10,15руб.</t>
  </si>
  <si>
    <t>кВт</t>
  </si>
  <si>
    <t>с 01.01.13 - 3,58руб.           с 01.07.13 - 4,01руб.</t>
  </si>
  <si>
    <t>с 01.01.13 - 2,51руб.           с 01.07.13 - 2,81руб.</t>
  </si>
  <si>
    <t>Объем поставляемых услуг МУЖРП-12 за 2013 год</t>
  </si>
  <si>
    <t>м. куб.</t>
  </si>
  <si>
    <t>Объем поставляемых услуг МУЖРП-12 за 2014 год</t>
  </si>
  <si>
    <t>с 01.01.14 - 16,04руб.;        с 01.07.14 - 16,66 руб.</t>
  </si>
  <si>
    <t>с 01.01.14 - 10,15руб.,        с 01.07.14 - 10,56руб.</t>
  </si>
  <si>
    <t>с 01.01.2013г. - 3,90 руб.      с 01.07.2013 - 4,46руб.</t>
  </si>
  <si>
    <t>с 01.01.14г. - 4,46руб.           с 01.07.14г. - 4,66руб.</t>
  </si>
  <si>
    <t>с 01.01.14г. - 4,01руб.           с 01.07.14г. - 4,18руб.</t>
  </si>
  <si>
    <t>с 01.01.14г. - 2,81руб.           с 01.07.14г. - 2,93руб.</t>
  </si>
  <si>
    <t>с 01.01.14 - 4,58руб.;         с 01.07.14 - 4,77руб.</t>
  </si>
  <si>
    <t>с 01.01.14 - 5,18руб.;      с 01.07.14 - 5,40руб.</t>
  </si>
  <si>
    <t>с 01.01.14 - 4,49руб.;      с 01.07.14 - 4,68руб.</t>
  </si>
  <si>
    <t>с 01.01.2013г. -37,95руб.01.07.2013г. - 43,64руб.
с 01.12.2013г. - 45,80руб.</t>
  </si>
  <si>
    <t>с 01.01.2013г. -37,95руб.
 С 01.07.2013г. - 43,64руб.
с 01.12.2013г. - 51,80руб.</t>
  </si>
  <si>
    <t>с 01.01.2013г. -37,95руб. С 01.07.2013г. - 43,64руб.
с 01.12.2013г. - 45,80руб.</t>
  </si>
  <si>
    <t>с 01.01.2013г. -47,01руб.
 С 01.07.2013г. - 43,64руб.
с 01.12.2013г. - 44,95руб.</t>
  </si>
  <si>
    <t>компонент на тепловую энергию</t>
  </si>
  <si>
    <t>компонет на ХВС</t>
  </si>
  <si>
    <t>с 01.01.14 - 16,04руб.;         с 01.07.14 - 16,66руб.</t>
  </si>
  <si>
    <t>с 01.01.14 - 1597,37руб.;      с 01.07.14 - 1685,16руб.</t>
  </si>
  <si>
    <t>с 01.01.14 - 1653,3руб.;      с 01.07.14 - 1701,21руб.</t>
  </si>
  <si>
    <t>Тариф с 1 м.кв. общей площади</t>
  </si>
  <si>
    <t>с 01.01.14 - 1653,3руб.;      с 01.07.14 - 1701,21 руб.</t>
  </si>
  <si>
    <t>с 01.01.14 - 1597,37руб.;      с 01.07.14 - 1685,16 руб.</t>
  </si>
  <si>
    <t>м.куб.</t>
  </si>
  <si>
    <t>с 01.01.14 - 4,49руб.;      с 01.07.14 - 4,68 руб.</t>
  </si>
  <si>
    <t>с 01.01.13 - 1584,03руб.;      с 01.07.13 - 1653,3 руб.</t>
  </si>
  <si>
    <t>с 01.01.13 - 1486,8руб.;      с 01.07.13 - 1597,37 руб.</t>
  </si>
  <si>
    <t>Объем поставляемых услуг МУЖРП-12 за 2015 год</t>
  </si>
  <si>
    <t>с 01.01.14 - 1653,3руб.;      с 01.07.14 - 1701,21 руб.c 01.01.15- 1811,42 руб.</t>
  </si>
  <si>
    <t>с 01.01.14 - 1653,3руб.;      с 01.07.14 - 1701,21 руб.01.01.15- 1811,42 руб.</t>
  </si>
  <si>
    <t>с 01.01.14 - 1653,3руб.;      с 01.07.14 - 1701,21 руб01.01.15- 1811,42 руб..</t>
  </si>
  <si>
    <t>с 01.01.14 - 1597,37руб.;      с 01.07.14 - 1685,16 руб.с  01.07.15- 1810,24 руб.</t>
  </si>
  <si>
    <t>с 01.01.14 - 1597,37руб.;      с 01.07.14 - 1685,16 руб.с  01.07.15- 1810,24 руб</t>
  </si>
  <si>
    <t>с 01.01.14 - 16,04руб.;         с 01.07.14 - 16,66руб.    С 01.07.15- 18.36 руб.</t>
  </si>
  <si>
    <t>с 01.01.14 - 10,15руб.,        с 01.07.14 - 10,56руб.с 01.07.15- 11,63 руб</t>
  </si>
  <si>
    <t>с 01.01.14г. - 4,01руб.           с 01.07.14г. - 4,18руб.с 01.07.15 - 4,54 руб</t>
  </si>
  <si>
    <t>с 01.01.14г. - 2,81руб.           с 01.07.14г. - 2,93руб с01.07.15.  3,18 руб..</t>
  </si>
  <si>
    <t>с 01.01.14г. - 4,46руб.           с 01.07.14г. - 4,66руб.c 01.07.15- 4,89 руб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</si>
</sst>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9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52" applyFont="1" applyBorder="1" applyAlignment="1">
      <alignment horizontal="center"/>
      <protection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11" xfId="52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2" fillId="24" borderId="10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2" fillId="0" borderId="10" xfId="52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3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2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pane xSplit="2" ySplit="6" topLeftCell="C4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S52"/>
    </sheetView>
  </sheetViews>
  <sheetFormatPr defaultColWidth="9.140625" defaultRowHeight="15"/>
  <cols>
    <col min="1" max="1" width="4.57421875" style="0" customWidth="1"/>
    <col min="2" max="2" width="24.28125" style="4" customWidth="1"/>
    <col min="3" max="3" width="11.57421875" style="0" customWidth="1"/>
    <col min="4" max="4" width="6.7109375" style="0" customWidth="1"/>
    <col min="5" max="6" width="11.57421875" style="0" customWidth="1"/>
    <col min="7" max="7" width="12.7109375" style="0" customWidth="1"/>
    <col min="8" max="8" width="7.57421875" style="0" customWidth="1"/>
    <col min="9" max="10" width="11.57421875" style="0" customWidth="1"/>
    <col min="11" max="11" width="16.8515625" style="0" customWidth="1"/>
    <col min="12" max="12" width="8.28125" style="0" customWidth="1"/>
    <col min="13" max="14" width="11.57421875" style="0" customWidth="1"/>
    <col min="15" max="15" width="17.7109375" style="0" customWidth="1"/>
    <col min="16" max="16" width="8.28125" style="0" customWidth="1"/>
    <col min="17" max="18" width="11.57421875" style="0" customWidth="1"/>
    <col min="19" max="19" width="11.421875" style="0" customWidth="1"/>
    <col min="20" max="20" width="7.421875" style="0" customWidth="1"/>
    <col min="21" max="21" width="11.421875" style="0" customWidth="1"/>
    <col min="22" max="22" width="11.57421875" style="0" customWidth="1"/>
    <col min="23" max="23" width="14.57421875" style="14" customWidth="1"/>
    <col min="24" max="24" width="8.421875" style="14" customWidth="1"/>
    <col min="25" max="25" width="11.421875" style="14" customWidth="1"/>
    <col min="26" max="26" width="11.57421875" style="14" customWidth="1"/>
    <col min="27" max="27" width="17.28125" style="14" customWidth="1"/>
    <col min="28" max="28" width="9.7109375" style="14" customWidth="1"/>
    <col min="29" max="29" width="9.140625" style="14" customWidth="1"/>
    <col min="30" max="30" width="13.28125" style="14" customWidth="1"/>
  </cols>
  <sheetData>
    <row r="1" spans="1:22" ht="18.7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7"/>
      <c r="U1" s="7"/>
      <c r="V1" s="7"/>
    </row>
    <row r="3" spans="1:30" ht="15" customHeight="1">
      <c r="A3" s="50" t="s">
        <v>0</v>
      </c>
      <c r="B3" s="47" t="s">
        <v>45</v>
      </c>
      <c r="C3" s="32" t="s">
        <v>47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7"/>
      <c r="AD3" s="17"/>
    </row>
    <row r="4" spans="1:30" ht="15" customHeight="1">
      <c r="A4" s="50"/>
      <c r="B4" s="48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7"/>
      <c r="AD4" s="17"/>
    </row>
    <row r="5" spans="1:30" ht="15" customHeight="1">
      <c r="A5" s="50"/>
      <c r="B5" s="48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17"/>
      <c r="AD5" s="17"/>
    </row>
    <row r="6" spans="1:30" ht="15" customHeight="1">
      <c r="A6" s="50"/>
      <c r="B6" s="48"/>
      <c r="C6" s="34"/>
      <c r="D6" s="35"/>
      <c r="E6" s="35"/>
      <c r="F6" s="35"/>
      <c r="G6" s="35"/>
      <c r="H6" s="51"/>
      <c r="I6" s="51"/>
      <c r="J6" s="51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18"/>
      <c r="AD6" s="18"/>
    </row>
    <row r="7" spans="1:31" ht="39" customHeight="1">
      <c r="A7" s="50"/>
      <c r="B7" s="49"/>
      <c r="C7" s="5" t="s">
        <v>52</v>
      </c>
      <c r="D7" s="5" t="s">
        <v>64</v>
      </c>
      <c r="E7" s="5" t="s">
        <v>59</v>
      </c>
      <c r="F7" s="5" t="s">
        <v>60</v>
      </c>
      <c r="G7" s="5" t="s">
        <v>61</v>
      </c>
      <c r="H7" s="5" t="s">
        <v>64</v>
      </c>
      <c r="I7" s="5" t="s">
        <v>59</v>
      </c>
      <c r="J7" s="5" t="s">
        <v>60</v>
      </c>
      <c r="K7" s="5" t="s">
        <v>62</v>
      </c>
      <c r="L7" s="5" t="s">
        <v>64</v>
      </c>
      <c r="M7" s="5" t="s">
        <v>59</v>
      </c>
      <c r="N7" s="5" t="s">
        <v>60</v>
      </c>
      <c r="O7" s="5" t="s">
        <v>63</v>
      </c>
      <c r="P7" s="5" t="s">
        <v>64</v>
      </c>
      <c r="Q7" s="5" t="s">
        <v>59</v>
      </c>
      <c r="R7" s="5" t="s">
        <v>60</v>
      </c>
      <c r="S7" s="5" t="s">
        <v>53</v>
      </c>
      <c r="T7" s="5" t="s">
        <v>64</v>
      </c>
      <c r="U7" s="5" t="s">
        <v>59</v>
      </c>
      <c r="V7" s="5" t="s">
        <v>60</v>
      </c>
      <c r="W7" s="15" t="s">
        <v>54</v>
      </c>
      <c r="X7" s="15" t="s">
        <v>64</v>
      </c>
      <c r="Y7" s="15" t="s">
        <v>59</v>
      </c>
      <c r="Z7" s="15" t="s">
        <v>60</v>
      </c>
      <c r="AA7" s="15" t="s">
        <v>57</v>
      </c>
      <c r="AB7" s="15" t="s">
        <v>64</v>
      </c>
      <c r="AC7" s="15" t="s">
        <v>59</v>
      </c>
      <c r="AD7" s="15" t="s">
        <v>60</v>
      </c>
      <c r="AE7" s="6"/>
    </row>
    <row r="8" spans="1:30" s="11" customFormat="1" ht="76.5">
      <c r="A8" s="10">
        <v>1</v>
      </c>
      <c r="B8" s="8" t="s">
        <v>1</v>
      </c>
      <c r="C8" s="9" t="s">
        <v>46</v>
      </c>
      <c r="D8" s="9" t="s">
        <v>65</v>
      </c>
      <c r="E8" s="42">
        <f>609.9*0.2</f>
        <v>121.98</v>
      </c>
      <c r="F8" s="9" t="s">
        <v>101</v>
      </c>
      <c r="G8" s="9" t="s">
        <v>48</v>
      </c>
      <c r="H8" s="9" t="s">
        <v>66</v>
      </c>
      <c r="I8" s="13">
        <v>0</v>
      </c>
      <c r="J8" s="13">
        <v>0</v>
      </c>
      <c r="K8" s="9" t="s">
        <v>49</v>
      </c>
      <c r="L8" s="9" t="s">
        <v>66</v>
      </c>
      <c r="M8" s="9">
        <v>2983.153</v>
      </c>
      <c r="N8" s="9" t="s">
        <v>68</v>
      </c>
      <c r="O8" s="9" t="s">
        <v>49</v>
      </c>
      <c r="P8" s="9" t="s">
        <v>66</v>
      </c>
      <c r="Q8" s="9">
        <v>2938.16</v>
      </c>
      <c r="R8" s="9" t="s">
        <v>71</v>
      </c>
      <c r="S8" s="9" t="s">
        <v>56</v>
      </c>
      <c r="T8" s="9" t="s">
        <v>72</v>
      </c>
      <c r="U8" s="9">
        <v>2079</v>
      </c>
      <c r="V8" s="9" t="s">
        <v>73</v>
      </c>
      <c r="W8" s="9" t="s">
        <v>55</v>
      </c>
      <c r="X8" s="9" t="s">
        <v>66</v>
      </c>
      <c r="Y8" s="9">
        <v>137.13</v>
      </c>
      <c r="Z8" s="9" t="s">
        <v>80</v>
      </c>
      <c r="AA8" s="9" t="s">
        <v>58</v>
      </c>
      <c r="AB8" s="9" t="s">
        <v>76</v>
      </c>
      <c r="AC8" s="9">
        <v>8277.89</v>
      </c>
      <c r="AD8" s="9" t="s">
        <v>89</v>
      </c>
    </row>
    <row r="9" spans="1:30" s="11" customFormat="1" ht="76.5">
      <c r="A9" s="12">
        <v>2</v>
      </c>
      <c r="B9" s="8" t="s">
        <v>2</v>
      </c>
      <c r="C9" s="9" t="s">
        <v>50</v>
      </c>
      <c r="D9" s="9" t="s">
        <v>65</v>
      </c>
      <c r="E9" s="42">
        <f>7220.3*0.2</f>
        <v>1444.0600000000002</v>
      </c>
      <c r="F9" s="9" t="s">
        <v>102</v>
      </c>
      <c r="G9" s="9" t="s">
        <v>50</v>
      </c>
      <c r="H9" s="9" t="s">
        <v>66</v>
      </c>
      <c r="I9" s="9">
        <v>11562.071</v>
      </c>
      <c r="J9" s="9" t="s">
        <v>69</v>
      </c>
      <c r="K9" s="9" t="s">
        <v>49</v>
      </c>
      <c r="L9" s="9" t="s">
        <v>66</v>
      </c>
      <c r="M9" s="9">
        <v>17691.246</v>
      </c>
      <c r="N9" s="9" t="s">
        <v>68</v>
      </c>
      <c r="O9" s="9" t="s">
        <v>49</v>
      </c>
      <c r="P9" s="9" t="s">
        <v>66</v>
      </c>
      <c r="Q9" s="9">
        <v>28974.384</v>
      </c>
      <c r="R9" s="9" t="s">
        <v>71</v>
      </c>
      <c r="S9" s="9" t="s">
        <v>56</v>
      </c>
      <c r="T9" s="9" t="s">
        <v>72</v>
      </c>
      <c r="U9" s="9">
        <v>50207</v>
      </c>
      <c r="V9" s="9" t="s">
        <v>73</v>
      </c>
      <c r="W9" s="9" t="s">
        <v>55</v>
      </c>
      <c r="X9" s="9" t="s">
        <v>66</v>
      </c>
      <c r="Y9" s="9">
        <v>1618.92</v>
      </c>
      <c r="Z9" s="9" t="s">
        <v>80</v>
      </c>
      <c r="AA9" s="9" t="s">
        <v>58</v>
      </c>
      <c r="AB9" s="9" t="s">
        <v>76</v>
      </c>
      <c r="AC9" s="9">
        <v>41836.18</v>
      </c>
      <c r="AD9" s="9" t="s">
        <v>88</v>
      </c>
    </row>
    <row r="10" spans="1:30" s="11" customFormat="1" ht="76.5">
      <c r="A10" s="10">
        <v>3</v>
      </c>
      <c r="B10" s="8" t="s">
        <v>3</v>
      </c>
      <c r="C10" s="9" t="s">
        <v>50</v>
      </c>
      <c r="D10" s="9" t="s">
        <v>65</v>
      </c>
      <c r="E10" s="42">
        <f>6824.2*0.2</f>
        <v>1364.8400000000001</v>
      </c>
      <c r="F10" s="9" t="s">
        <v>102</v>
      </c>
      <c r="G10" s="9" t="s">
        <v>50</v>
      </c>
      <c r="H10" s="9" t="s">
        <v>66</v>
      </c>
      <c r="I10" s="9">
        <v>11185.711</v>
      </c>
      <c r="J10" s="9" t="s">
        <v>69</v>
      </c>
      <c r="K10" s="9" t="s">
        <v>49</v>
      </c>
      <c r="L10" s="9" t="s">
        <v>66</v>
      </c>
      <c r="M10" s="9">
        <v>17155.308</v>
      </c>
      <c r="N10" s="9" t="s">
        <v>68</v>
      </c>
      <c r="O10" s="9" t="s">
        <v>49</v>
      </c>
      <c r="P10" s="9" t="s">
        <v>66</v>
      </c>
      <c r="Q10" s="9">
        <v>28061.855</v>
      </c>
      <c r="R10" s="9" t="s">
        <v>71</v>
      </c>
      <c r="S10" s="9" t="s">
        <v>56</v>
      </c>
      <c r="T10" s="9" t="s">
        <v>72</v>
      </c>
      <c r="U10" s="9">
        <v>54250</v>
      </c>
      <c r="V10" s="9" t="s">
        <v>73</v>
      </c>
      <c r="W10" s="9" t="s">
        <v>55</v>
      </c>
      <c r="X10" s="9" t="s">
        <v>66</v>
      </c>
      <c r="Y10" s="9">
        <v>1524.82</v>
      </c>
      <c r="Z10" s="9" t="s">
        <v>80</v>
      </c>
      <c r="AA10" s="9" t="s">
        <v>58</v>
      </c>
      <c r="AB10" s="9" t="s">
        <v>76</v>
      </c>
      <c r="AC10" s="9">
        <v>38623.16</v>
      </c>
      <c r="AD10" s="9" t="s">
        <v>88</v>
      </c>
    </row>
    <row r="11" spans="1:30" s="11" customFormat="1" ht="51">
      <c r="A11" s="10">
        <v>4</v>
      </c>
      <c r="B11" s="8" t="s">
        <v>4</v>
      </c>
      <c r="C11" s="9" t="s">
        <v>46</v>
      </c>
      <c r="D11" s="9" t="s">
        <v>65</v>
      </c>
      <c r="E11" s="42">
        <f>6353.7*0.2</f>
        <v>1270.74</v>
      </c>
      <c r="F11" s="9" t="s">
        <v>67</v>
      </c>
      <c r="G11" s="9" t="s">
        <v>46</v>
      </c>
      <c r="H11" s="9" t="s">
        <v>66</v>
      </c>
      <c r="I11" s="9">
        <v>9816.849</v>
      </c>
      <c r="J11" s="9" t="s">
        <v>70</v>
      </c>
      <c r="K11" s="9" t="s">
        <v>49</v>
      </c>
      <c r="L11" s="9" t="s">
        <v>66</v>
      </c>
      <c r="M11" s="9">
        <v>12185.677</v>
      </c>
      <c r="N11" s="9" t="s">
        <v>68</v>
      </c>
      <c r="O11" s="9" t="s">
        <v>49</v>
      </c>
      <c r="P11" s="9" t="s">
        <v>66</v>
      </c>
      <c r="Q11" s="9">
        <v>21954.108</v>
      </c>
      <c r="R11" s="9" t="s">
        <v>71</v>
      </c>
      <c r="S11" s="9" t="s">
        <v>56</v>
      </c>
      <c r="T11" s="9" t="s">
        <v>72</v>
      </c>
      <c r="U11" s="9">
        <v>41084</v>
      </c>
      <c r="V11" s="9" t="s">
        <v>74</v>
      </c>
      <c r="W11" s="9" t="s">
        <v>55</v>
      </c>
      <c r="X11" s="9" t="s">
        <v>66</v>
      </c>
      <c r="Y11" s="9">
        <v>1424.59</v>
      </c>
      <c r="Z11" s="9" t="s">
        <v>80</v>
      </c>
      <c r="AA11" s="9" t="s">
        <v>58</v>
      </c>
      <c r="AB11" s="9" t="s">
        <v>76</v>
      </c>
      <c r="AC11" s="13">
        <v>0</v>
      </c>
      <c r="AD11" s="13">
        <v>0</v>
      </c>
    </row>
    <row r="12" spans="1:30" s="11" customFormat="1" ht="76.5">
      <c r="A12" s="12">
        <v>5</v>
      </c>
      <c r="B12" s="8" t="s">
        <v>5</v>
      </c>
      <c r="C12" s="9" t="s">
        <v>50</v>
      </c>
      <c r="D12" s="9" t="s">
        <v>65</v>
      </c>
      <c r="E12" s="42">
        <f>6913.4*0.2</f>
        <v>1382.68</v>
      </c>
      <c r="F12" s="9" t="s">
        <v>102</v>
      </c>
      <c r="G12" s="9" t="s">
        <v>50</v>
      </c>
      <c r="H12" s="9" t="s">
        <v>66</v>
      </c>
      <c r="I12" s="9">
        <v>10784.085</v>
      </c>
      <c r="J12" s="9" t="s">
        <v>69</v>
      </c>
      <c r="K12" s="9" t="s">
        <v>49</v>
      </c>
      <c r="L12" s="9" t="s">
        <v>66</v>
      </c>
      <c r="M12" s="9">
        <v>16500.661</v>
      </c>
      <c r="N12" s="9" t="s">
        <v>68</v>
      </c>
      <c r="O12" s="9" t="s">
        <v>49</v>
      </c>
      <c r="P12" s="9" t="s">
        <v>66</v>
      </c>
      <c r="Q12" s="9">
        <v>27086.3</v>
      </c>
      <c r="R12" s="9" t="s">
        <v>71</v>
      </c>
      <c r="S12" s="9" t="s">
        <v>56</v>
      </c>
      <c r="T12" s="9" t="s">
        <v>72</v>
      </c>
      <c r="U12" s="9">
        <v>49383</v>
      </c>
      <c r="V12" s="9" t="s">
        <v>73</v>
      </c>
      <c r="W12" s="9" t="s">
        <v>55</v>
      </c>
      <c r="X12" s="9" t="s">
        <v>66</v>
      </c>
      <c r="Y12" s="9">
        <v>1550.58</v>
      </c>
      <c r="Z12" s="9" t="s">
        <v>80</v>
      </c>
      <c r="AA12" s="9" t="s">
        <v>58</v>
      </c>
      <c r="AB12" s="9" t="s">
        <v>76</v>
      </c>
      <c r="AC12" s="9">
        <v>44866.92</v>
      </c>
      <c r="AD12" s="9" t="s">
        <v>88</v>
      </c>
    </row>
    <row r="13" spans="1:30" s="11" customFormat="1" ht="76.5">
      <c r="A13" s="10">
        <v>6</v>
      </c>
      <c r="B13" s="8" t="s">
        <v>6</v>
      </c>
      <c r="C13" s="9" t="s">
        <v>50</v>
      </c>
      <c r="D13" s="9" t="s">
        <v>65</v>
      </c>
      <c r="E13" s="42">
        <f>3396.4*0.2</f>
        <v>679.2800000000001</v>
      </c>
      <c r="F13" s="9" t="s">
        <v>102</v>
      </c>
      <c r="G13" s="9" t="s">
        <v>50</v>
      </c>
      <c r="H13" s="9" t="s">
        <v>66</v>
      </c>
      <c r="I13" s="9">
        <v>6381.391</v>
      </c>
      <c r="J13" s="9" t="s">
        <v>69</v>
      </c>
      <c r="K13" s="9" t="s">
        <v>49</v>
      </c>
      <c r="L13" s="9" t="s">
        <v>66</v>
      </c>
      <c r="M13" s="9">
        <v>9387.794</v>
      </c>
      <c r="N13" s="9" t="s">
        <v>68</v>
      </c>
      <c r="O13" s="9" t="s">
        <v>49</v>
      </c>
      <c r="P13" s="9" t="s">
        <v>66</v>
      </c>
      <c r="Q13" s="9">
        <v>15668.959</v>
      </c>
      <c r="R13" s="9" t="s">
        <v>71</v>
      </c>
      <c r="S13" s="9" t="s">
        <v>56</v>
      </c>
      <c r="T13" s="9" t="s">
        <v>72</v>
      </c>
      <c r="U13" s="9">
        <v>1397</v>
      </c>
      <c r="V13" s="9" t="s">
        <v>73</v>
      </c>
      <c r="W13" s="9" t="s">
        <v>55</v>
      </c>
      <c r="X13" s="9" t="s">
        <v>66</v>
      </c>
      <c r="Y13" s="9">
        <v>761.63</v>
      </c>
      <c r="Z13" s="9" t="s">
        <v>80</v>
      </c>
      <c r="AA13" s="9" t="s">
        <v>58</v>
      </c>
      <c r="AB13" s="9" t="s">
        <v>76</v>
      </c>
      <c r="AC13" s="9">
        <v>20485.31</v>
      </c>
      <c r="AD13" s="9" t="s">
        <v>88</v>
      </c>
    </row>
    <row r="14" spans="1:30" s="11" customFormat="1" ht="76.5">
      <c r="A14" s="10">
        <v>7</v>
      </c>
      <c r="B14" s="8" t="s">
        <v>7</v>
      </c>
      <c r="C14" s="9" t="s">
        <v>50</v>
      </c>
      <c r="D14" s="9" t="s">
        <v>65</v>
      </c>
      <c r="E14" s="42">
        <f>2862.6*0.2</f>
        <v>572.52</v>
      </c>
      <c r="F14" s="9" t="s">
        <v>102</v>
      </c>
      <c r="G14" s="9" t="s">
        <v>48</v>
      </c>
      <c r="H14" s="9" t="s">
        <v>66</v>
      </c>
      <c r="I14" s="13">
        <v>0</v>
      </c>
      <c r="J14" s="13">
        <v>0</v>
      </c>
      <c r="K14" s="9" t="s">
        <v>49</v>
      </c>
      <c r="L14" s="9" t="s">
        <v>66</v>
      </c>
      <c r="M14" s="9">
        <v>13471.683</v>
      </c>
      <c r="N14" s="9" t="s">
        <v>68</v>
      </c>
      <c r="O14" s="9" t="s">
        <v>49</v>
      </c>
      <c r="P14" s="9" t="s">
        <v>66</v>
      </c>
      <c r="Q14" s="9">
        <v>13430.316</v>
      </c>
      <c r="R14" s="9" t="s">
        <v>71</v>
      </c>
      <c r="S14" s="9" t="s">
        <v>56</v>
      </c>
      <c r="T14" s="9" t="s">
        <v>72</v>
      </c>
      <c r="U14" s="9">
        <v>5765</v>
      </c>
      <c r="V14" s="9" t="s">
        <v>73</v>
      </c>
      <c r="W14" s="9" t="s">
        <v>55</v>
      </c>
      <c r="X14" s="9" t="s">
        <v>66</v>
      </c>
      <c r="Y14" s="9">
        <v>641.83</v>
      </c>
      <c r="Z14" s="9" t="s">
        <v>80</v>
      </c>
      <c r="AA14" s="9" t="s">
        <v>58</v>
      </c>
      <c r="AB14" s="9" t="s">
        <v>76</v>
      </c>
      <c r="AC14" s="9">
        <v>39665.9</v>
      </c>
      <c r="AD14" s="9" t="s">
        <v>87</v>
      </c>
    </row>
    <row r="15" spans="1:30" s="11" customFormat="1" ht="76.5">
      <c r="A15" s="12">
        <v>8</v>
      </c>
      <c r="B15" s="8" t="s">
        <v>8</v>
      </c>
      <c r="C15" s="9" t="s">
        <v>46</v>
      </c>
      <c r="D15" s="9" t="s">
        <v>65</v>
      </c>
      <c r="E15" s="42">
        <f>9298.6*0.2</f>
        <v>1859.7200000000003</v>
      </c>
      <c r="F15" s="9" t="s">
        <v>101</v>
      </c>
      <c r="G15" s="9" t="s">
        <v>46</v>
      </c>
      <c r="H15" s="9" t="s">
        <v>66</v>
      </c>
      <c r="I15" s="9">
        <v>14738.913</v>
      </c>
      <c r="J15" s="9" t="s">
        <v>70</v>
      </c>
      <c r="K15" s="9" t="s">
        <v>49</v>
      </c>
      <c r="L15" s="9" t="s">
        <v>66</v>
      </c>
      <c r="M15" s="9">
        <v>22839.049</v>
      </c>
      <c r="N15" s="9" t="s">
        <v>68</v>
      </c>
      <c r="O15" s="9" t="s">
        <v>49</v>
      </c>
      <c r="P15" s="9" t="s">
        <v>66</v>
      </c>
      <c r="Q15" s="9">
        <v>37170.805</v>
      </c>
      <c r="R15" s="9" t="s">
        <v>71</v>
      </c>
      <c r="S15" s="9" t="s">
        <v>56</v>
      </c>
      <c r="T15" s="9" t="s">
        <v>72</v>
      </c>
      <c r="U15" s="9">
        <v>90959</v>
      </c>
      <c r="V15" s="9" t="s">
        <v>73</v>
      </c>
      <c r="W15" s="9" t="s">
        <v>55</v>
      </c>
      <c r="X15" s="9" t="s">
        <v>66</v>
      </c>
      <c r="Y15" s="9">
        <v>2083.83</v>
      </c>
      <c r="Z15" s="9" t="s">
        <v>80</v>
      </c>
      <c r="AA15" s="9" t="s">
        <v>58</v>
      </c>
      <c r="AB15" s="9" t="s">
        <v>76</v>
      </c>
      <c r="AC15" s="9">
        <v>53405.44</v>
      </c>
      <c r="AD15" s="9" t="s">
        <v>88</v>
      </c>
    </row>
    <row r="16" spans="1:30" s="11" customFormat="1" ht="76.5">
      <c r="A16" s="10">
        <v>9</v>
      </c>
      <c r="B16" s="8" t="s">
        <v>9</v>
      </c>
      <c r="C16" s="9" t="s">
        <v>46</v>
      </c>
      <c r="D16" s="9" t="s">
        <v>65</v>
      </c>
      <c r="E16" s="42">
        <f>7388.7*0.2</f>
        <v>1477.74</v>
      </c>
      <c r="F16" s="9" t="s">
        <v>101</v>
      </c>
      <c r="G16" s="9" t="s">
        <v>46</v>
      </c>
      <c r="H16" s="9" t="s">
        <v>66</v>
      </c>
      <c r="I16" s="9">
        <v>12433.894</v>
      </c>
      <c r="J16" s="9" t="s">
        <v>70</v>
      </c>
      <c r="K16" s="9" t="s">
        <v>49</v>
      </c>
      <c r="L16" s="9" t="s">
        <v>66</v>
      </c>
      <c r="M16" s="9">
        <v>19859.047</v>
      </c>
      <c r="N16" s="9" t="s">
        <v>68</v>
      </c>
      <c r="O16" s="9" t="s">
        <v>49</v>
      </c>
      <c r="P16" s="9" t="s">
        <v>66</v>
      </c>
      <c r="Q16" s="9">
        <v>31911.105</v>
      </c>
      <c r="R16" s="9" t="s">
        <v>71</v>
      </c>
      <c r="S16" s="9" t="s">
        <v>56</v>
      </c>
      <c r="T16" s="9" t="s">
        <v>72</v>
      </c>
      <c r="U16" s="9">
        <v>59480</v>
      </c>
      <c r="V16" s="9" t="s">
        <v>73</v>
      </c>
      <c r="W16" s="9" t="s">
        <v>55</v>
      </c>
      <c r="X16" s="9" t="s">
        <v>66</v>
      </c>
      <c r="Y16" s="9">
        <v>1667.64</v>
      </c>
      <c r="Z16" s="9" t="s">
        <v>80</v>
      </c>
      <c r="AA16" s="9" t="s">
        <v>58</v>
      </c>
      <c r="AB16" s="9" t="s">
        <v>76</v>
      </c>
      <c r="AC16" s="9">
        <v>42715.69</v>
      </c>
      <c r="AD16" s="9" t="s">
        <v>88</v>
      </c>
    </row>
    <row r="17" spans="1:30" s="11" customFormat="1" ht="76.5">
      <c r="A17" s="10">
        <v>10</v>
      </c>
      <c r="B17" s="8" t="s">
        <v>10</v>
      </c>
      <c r="C17" s="9" t="s">
        <v>46</v>
      </c>
      <c r="D17" s="9" t="s">
        <v>65</v>
      </c>
      <c r="E17" s="42">
        <f>9292.8*0.2</f>
        <v>1858.56</v>
      </c>
      <c r="F17" s="9" t="s">
        <v>101</v>
      </c>
      <c r="G17" s="9" t="s">
        <v>46</v>
      </c>
      <c r="H17" s="9" t="s">
        <v>66</v>
      </c>
      <c r="I17" s="9">
        <v>15054.31</v>
      </c>
      <c r="J17" s="9" t="s">
        <v>70</v>
      </c>
      <c r="K17" s="9" t="s">
        <v>49</v>
      </c>
      <c r="L17" s="9" t="s">
        <v>66</v>
      </c>
      <c r="M17" s="9">
        <v>24275.245</v>
      </c>
      <c r="N17" s="9" t="s">
        <v>68</v>
      </c>
      <c r="O17" s="9" t="s">
        <v>49</v>
      </c>
      <c r="P17" s="9" t="s">
        <v>66</v>
      </c>
      <c r="Q17" s="9">
        <v>39032.11</v>
      </c>
      <c r="R17" s="9" t="s">
        <v>71</v>
      </c>
      <c r="S17" s="9" t="s">
        <v>56</v>
      </c>
      <c r="T17" s="9" t="s">
        <v>72</v>
      </c>
      <c r="U17" s="9">
        <v>84946</v>
      </c>
      <c r="V17" s="9" t="s">
        <v>73</v>
      </c>
      <c r="W17" s="9" t="s">
        <v>55</v>
      </c>
      <c r="X17" s="9" t="s">
        <v>66</v>
      </c>
      <c r="Y17" s="9">
        <v>2083.3</v>
      </c>
      <c r="Z17" s="9" t="s">
        <v>80</v>
      </c>
      <c r="AA17" s="9" t="s">
        <v>58</v>
      </c>
      <c r="AB17" s="9" t="s">
        <v>76</v>
      </c>
      <c r="AC17" s="9">
        <v>54247.34</v>
      </c>
      <c r="AD17" s="9" t="s">
        <v>88</v>
      </c>
    </row>
    <row r="18" spans="1:30" s="11" customFormat="1" ht="76.5">
      <c r="A18" s="12">
        <v>11</v>
      </c>
      <c r="B18" s="8" t="s">
        <v>11</v>
      </c>
      <c r="C18" s="9" t="s">
        <v>46</v>
      </c>
      <c r="D18" s="9" t="s">
        <v>65</v>
      </c>
      <c r="E18" s="42">
        <f>4170.9*0.2</f>
        <v>834.18</v>
      </c>
      <c r="F18" s="9" t="s">
        <v>101</v>
      </c>
      <c r="G18" s="9" t="s">
        <v>46</v>
      </c>
      <c r="H18" s="9" t="s">
        <v>66</v>
      </c>
      <c r="I18" s="9">
        <v>5019.293</v>
      </c>
      <c r="J18" s="9" t="s">
        <v>70</v>
      </c>
      <c r="K18" s="9" t="s">
        <v>49</v>
      </c>
      <c r="L18" s="9" t="s">
        <v>66</v>
      </c>
      <c r="M18" s="9">
        <v>7591.008</v>
      </c>
      <c r="N18" s="9" t="s">
        <v>68</v>
      </c>
      <c r="O18" s="9" t="s">
        <v>49</v>
      </c>
      <c r="P18" s="9" t="s">
        <v>66</v>
      </c>
      <c r="Q18" s="9">
        <v>12420.944</v>
      </c>
      <c r="R18" s="9" t="s">
        <v>71</v>
      </c>
      <c r="S18" s="9" t="s">
        <v>56</v>
      </c>
      <c r="T18" s="9" t="s">
        <v>72</v>
      </c>
      <c r="U18" s="9">
        <v>42019</v>
      </c>
      <c r="V18" s="9" t="s">
        <v>73</v>
      </c>
      <c r="W18" s="9" t="s">
        <v>55</v>
      </c>
      <c r="X18" s="9" t="s">
        <v>66</v>
      </c>
      <c r="Y18" s="9">
        <v>935.17</v>
      </c>
      <c r="Z18" s="9" t="s">
        <v>80</v>
      </c>
      <c r="AA18" s="9" t="s">
        <v>58</v>
      </c>
      <c r="AB18" s="9" t="s">
        <v>76</v>
      </c>
      <c r="AC18" s="9">
        <v>18671.77</v>
      </c>
      <c r="AD18" s="9" t="s">
        <v>88</v>
      </c>
    </row>
    <row r="19" spans="1:30" s="11" customFormat="1" ht="76.5">
      <c r="A19" s="10">
        <v>12</v>
      </c>
      <c r="B19" s="8" t="s">
        <v>12</v>
      </c>
      <c r="C19" s="9" t="s">
        <v>46</v>
      </c>
      <c r="D19" s="9" t="s">
        <v>65</v>
      </c>
      <c r="E19" s="42">
        <f>7396.2*0.2</f>
        <v>1479.24</v>
      </c>
      <c r="F19" s="9" t="s">
        <v>101</v>
      </c>
      <c r="G19" s="9" t="s">
        <v>46</v>
      </c>
      <c r="H19" s="9" t="s">
        <v>66</v>
      </c>
      <c r="I19" s="9">
        <v>12111.967</v>
      </c>
      <c r="J19" s="9" t="s">
        <v>70</v>
      </c>
      <c r="K19" s="9" t="s">
        <v>49</v>
      </c>
      <c r="L19" s="9" t="s">
        <v>66</v>
      </c>
      <c r="M19" s="9">
        <v>19248.931</v>
      </c>
      <c r="N19" s="9" t="s">
        <v>68</v>
      </c>
      <c r="O19" s="9" t="s">
        <v>49</v>
      </c>
      <c r="P19" s="9" t="s">
        <v>66</v>
      </c>
      <c r="Q19" s="9">
        <v>31189.669</v>
      </c>
      <c r="R19" s="9" t="s">
        <v>71</v>
      </c>
      <c r="S19" s="9" t="s">
        <v>56</v>
      </c>
      <c r="T19" s="9" t="s">
        <v>72</v>
      </c>
      <c r="U19" s="9">
        <v>54315</v>
      </c>
      <c r="V19" s="9" t="s">
        <v>73</v>
      </c>
      <c r="W19" s="9" t="s">
        <v>55</v>
      </c>
      <c r="X19" s="9" t="s">
        <v>66</v>
      </c>
      <c r="Y19" s="9">
        <v>1646</v>
      </c>
      <c r="Z19" s="9" t="s">
        <v>80</v>
      </c>
      <c r="AA19" s="9" t="s">
        <v>58</v>
      </c>
      <c r="AB19" s="9" t="s">
        <v>76</v>
      </c>
      <c r="AC19" s="9">
        <v>43541.6</v>
      </c>
      <c r="AD19" s="9" t="s">
        <v>88</v>
      </c>
    </row>
    <row r="20" spans="1:30" s="11" customFormat="1" ht="76.5">
      <c r="A20" s="10">
        <v>13</v>
      </c>
      <c r="B20" s="8" t="s">
        <v>13</v>
      </c>
      <c r="C20" s="9" t="s">
        <v>46</v>
      </c>
      <c r="D20" s="9" t="s">
        <v>65</v>
      </c>
      <c r="E20" s="42">
        <f>2043.9*0.2</f>
        <v>408.78000000000003</v>
      </c>
      <c r="F20" s="9" t="s">
        <v>101</v>
      </c>
      <c r="G20" s="9" t="s">
        <v>46</v>
      </c>
      <c r="H20" s="9" t="s">
        <v>66</v>
      </c>
      <c r="I20" s="9">
        <v>2880.139</v>
      </c>
      <c r="J20" s="9" t="s">
        <v>70</v>
      </c>
      <c r="K20" s="9" t="s">
        <v>49</v>
      </c>
      <c r="L20" s="9" t="s">
        <v>66</v>
      </c>
      <c r="M20" s="9">
        <v>4867.648</v>
      </c>
      <c r="N20" s="9" t="s">
        <v>68</v>
      </c>
      <c r="O20" s="9" t="s">
        <v>49</v>
      </c>
      <c r="P20" s="9" t="s">
        <v>66</v>
      </c>
      <c r="Q20" s="9">
        <v>7542.566</v>
      </c>
      <c r="R20" s="9" t="s">
        <v>71</v>
      </c>
      <c r="S20" s="9" t="s">
        <v>56</v>
      </c>
      <c r="T20" s="9" t="s">
        <v>72</v>
      </c>
      <c r="U20" s="9">
        <v>26917</v>
      </c>
      <c r="V20" s="9" t="s">
        <v>73</v>
      </c>
      <c r="W20" s="9" t="s">
        <v>55</v>
      </c>
      <c r="X20" s="9" t="s">
        <v>66</v>
      </c>
      <c r="Y20" s="9">
        <v>458.27</v>
      </c>
      <c r="Z20" s="9" t="s">
        <v>80</v>
      </c>
      <c r="AA20" s="9" t="s">
        <v>58</v>
      </c>
      <c r="AB20" s="9" t="s">
        <v>76</v>
      </c>
      <c r="AC20" s="9">
        <v>13406.59</v>
      </c>
      <c r="AD20" s="9" t="s">
        <v>88</v>
      </c>
    </row>
    <row r="21" spans="1:30" s="11" customFormat="1" ht="76.5">
      <c r="A21" s="12">
        <v>14</v>
      </c>
      <c r="B21" s="8" t="s">
        <v>14</v>
      </c>
      <c r="C21" s="9" t="s">
        <v>46</v>
      </c>
      <c r="D21" s="9" t="s">
        <v>65</v>
      </c>
      <c r="E21" s="42">
        <f>9315.5*0.2</f>
        <v>1863.1000000000001</v>
      </c>
      <c r="F21" s="9" t="s">
        <v>101</v>
      </c>
      <c r="G21" s="9" t="s">
        <v>46</v>
      </c>
      <c r="H21" s="9" t="s">
        <v>66</v>
      </c>
      <c r="I21" s="9">
        <v>14713.73</v>
      </c>
      <c r="J21" s="9" t="s">
        <v>70</v>
      </c>
      <c r="K21" s="9" t="s">
        <v>49</v>
      </c>
      <c r="L21" s="9" t="s">
        <v>66</v>
      </c>
      <c r="M21" s="9">
        <v>22570.625</v>
      </c>
      <c r="N21" s="9" t="s">
        <v>68</v>
      </c>
      <c r="O21" s="9" t="s">
        <v>49</v>
      </c>
      <c r="P21" s="9" t="s">
        <v>66</v>
      </c>
      <c r="Q21" s="9">
        <v>36728.718</v>
      </c>
      <c r="R21" s="9" t="s">
        <v>71</v>
      </c>
      <c r="S21" s="9" t="s">
        <v>56</v>
      </c>
      <c r="T21" s="9" t="s">
        <v>72</v>
      </c>
      <c r="U21" s="9">
        <v>53572</v>
      </c>
      <c r="V21" s="9" t="s">
        <v>73</v>
      </c>
      <c r="W21" s="9" t="s">
        <v>55</v>
      </c>
      <c r="X21" s="9" t="s">
        <v>66</v>
      </c>
      <c r="Y21" s="9">
        <v>2087.17</v>
      </c>
      <c r="Z21" s="9" t="s">
        <v>80</v>
      </c>
      <c r="AA21" s="9" t="s">
        <v>58</v>
      </c>
      <c r="AB21" s="9" t="s">
        <v>76</v>
      </c>
      <c r="AC21" s="9">
        <v>51195.46</v>
      </c>
      <c r="AD21" s="9" t="s">
        <v>88</v>
      </c>
    </row>
    <row r="22" spans="1:30" s="11" customFormat="1" ht="76.5">
      <c r="A22" s="10">
        <v>15</v>
      </c>
      <c r="B22" s="8" t="s">
        <v>15</v>
      </c>
      <c r="C22" s="9" t="s">
        <v>46</v>
      </c>
      <c r="D22" s="9" t="s">
        <v>65</v>
      </c>
      <c r="E22" s="42">
        <f>7404.9*0.2</f>
        <v>1480.98</v>
      </c>
      <c r="F22" s="9" t="s">
        <v>101</v>
      </c>
      <c r="G22" s="9" t="s">
        <v>46</v>
      </c>
      <c r="H22" s="9" t="s">
        <v>66</v>
      </c>
      <c r="I22" s="9">
        <v>11238.327</v>
      </c>
      <c r="J22" s="9" t="s">
        <v>70</v>
      </c>
      <c r="K22" s="9" t="s">
        <v>49</v>
      </c>
      <c r="L22" s="9" t="s">
        <v>66</v>
      </c>
      <c r="M22" s="9">
        <v>17516.13</v>
      </c>
      <c r="N22" s="9" t="s">
        <v>68</v>
      </c>
      <c r="O22" s="9" t="s">
        <v>49</v>
      </c>
      <c r="P22" s="9" t="s">
        <v>66</v>
      </c>
      <c r="Q22" s="9">
        <v>28581.738</v>
      </c>
      <c r="R22" s="9" t="s">
        <v>71</v>
      </c>
      <c r="S22" s="9" t="s">
        <v>56</v>
      </c>
      <c r="T22" s="9" t="s">
        <v>72</v>
      </c>
      <c r="U22" s="9">
        <v>111161</v>
      </c>
      <c r="V22" s="9" t="s">
        <v>73</v>
      </c>
      <c r="W22" s="9" t="s">
        <v>55</v>
      </c>
      <c r="X22" s="9" t="s">
        <v>66</v>
      </c>
      <c r="Y22" s="9">
        <v>1659.79</v>
      </c>
      <c r="Z22" s="9" t="s">
        <v>80</v>
      </c>
      <c r="AA22" s="9" t="s">
        <v>58</v>
      </c>
      <c r="AB22" s="9" t="s">
        <v>76</v>
      </c>
      <c r="AC22" s="9">
        <v>37839.58</v>
      </c>
      <c r="AD22" s="9" t="s">
        <v>88</v>
      </c>
    </row>
    <row r="23" spans="1:30" s="11" customFormat="1" ht="76.5">
      <c r="A23" s="10">
        <v>16</v>
      </c>
      <c r="B23" s="8" t="s">
        <v>16</v>
      </c>
      <c r="C23" s="9" t="s">
        <v>46</v>
      </c>
      <c r="D23" s="9" t="s">
        <v>65</v>
      </c>
      <c r="E23" s="42">
        <f>5578.2*0.2</f>
        <v>1115.64</v>
      </c>
      <c r="F23" s="9" t="s">
        <v>101</v>
      </c>
      <c r="G23" s="9" t="s">
        <v>46</v>
      </c>
      <c r="H23" s="9" t="s">
        <v>66</v>
      </c>
      <c r="I23" s="9">
        <v>7805.423</v>
      </c>
      <c r="J23" s="9" t="s">
        <v>70</v>
      </c>
      <c r="K23" s="9" t="s">
        <v>49</v>
      </c>
      <c r="L23" s="9" t="s">
        <v>66</v>
      </c>
      <c r="M23" s="9">
        <v>13736.801</v>
      </c>
      <c r="N23" s="9" t="s">
        <v>68</v>
      </c>
      <c r="O23" s="9" t="s">
        <v>49</v>
      </c>
      <c r="P23" s="9" t="s">
        <v>66</v>
      </c>
      <c r="Q23" s="9">
        <v>22420.847</v>
      </c>
      <c r="R23" s="9" t="s">
        <v>71</v>
      </c>
      <c r="S23" s="9" t="s">
        <v>56</v>
      </c>
      <c r="T23" s="9" t="s">
        <v>72</v>
      </c>
      <c r="U23" s="9">
        <v>54607</v>
      </c>
      <c r="V23" s="9" t="s">
        <v>73</v>
      </c>
      <c r="W23" s="9" t="s">
        <v>55</v>
      </c>
      <c r="X23" s="9" t="s">
        <v>66</v>
      </c>
      <c r="Y23" s="9">
        <v>1250.2</v>
      </c>
      <c r="Z23" s="9" t="s">
        <v>80</v>
      </c>
      <c r="AA23" s="9" t="s">
        <v>58</v>
      </c>
      <c r="AB23" s="9" t="s">
        <v>76</v>
      </c>
      <c r="AC23" s="9">
        <v>29380.41</v>
      </c>
      <c r="AD23" s="9" t="s">
        <v>88</v>
      </c>
    </row>
    <row r="24" spans="1:30" s="11" customFormat="1" ht="76.5">
      <c r="A24" s="12">
        <v>17</v>
      </c>
      <c r="B24" s="8" t="s">
        <v>17</v>
      </c>
      <c r="C24" s="9" t="s">
        <v>51</v>
      </c>
      <c r="D24" s="9" t="s">
        <v>65</v>
      </c>
      <c r="E24" s="43">
        <f>38.3*7*7</f>
        <v>1876.6999999999998</v>
      </c>
      <c r="F24" s="13"/>
      <c r="G24" s="9" t="s">
        <v>51</v>
      </c>
      <c r="H24" s="9" t="s">
        <v>66</v>
      </c>
      <c r="I24" s="13">
        <v>0</v>
      </c>
      <c r="J24" s="13">
        <v>0</v>
      </c>
      <c r="K24" s="9" t="s">
        <v>49</v>
      </c>
      <c r="L24" s="9" t="s">
        <v>66</v>
      </c>
      <c r="M24" s="9">
        <v>92.997</v>
      </c>
      <c r="N24" s="9" t="s">
        <v>68</v>
      </c>
      <c r="O24" s="9" t="s">
        <v>49</v>
      </c>
      <c r="P24" s="9" t="s">
        <v>66</v>
      </c>
      <c r="Q24" s="9">
        <v>23.329</v>
      </c>
      <c r="R24" s="9" t="s">
        <v>71</v>
      </c>
      <c r="S24" s="9" t="s">
        <v>56</v>
      </c>
      <c r="T24" s="9" t="s">
        <v>72</v>
      </c>
      <c r="U24" s="13">
        <v>0</v>
      </c>
      <c r="V24" s="9" t="s">
        <v>73</v>
      </c>
      <c r="W24" s="9" t="s">
        <v>55</v>
      </c>
      <c r="X24" s="9" t="s">
        <v>66</v>
      </c>
      <c r="Y24" s="9">
        <v>8.58</v>
      </c>
      <c r="Z24" s="9" t="s">
        <v>80</v>
      </c>
      <c r="AA24" s="9" t="s">
        <v>58</v>
      </c>
      <c r="AB24" s="9" t="s">
        <v>76</v>
      </c>
      <c r="AC24" s="9">
        <v>598.16</v>
      </c>
      <c r="AD24" s="9" t="s">
        <v>90</v>
      </c>
    </row>
    <row r="25" spans="1:30" s="11" customFormat="1" ht="76.5">
      <c r="A25" s="10">
        <v>18</v>
      </c>
      <c r="B25" s="8" t="s">
        <v>18</v>
      </c>
      <c r="C25" s="9" t="s">
        <v>51</v>
      </c>
      <c r="D25" s="9" t="s">
        <v>65</v>
      </c>
      <c r="E25" s="43">
        <f>44.7*7*7</f>
        <v>2190.3</v>
      </c>
      <c r="F25" s="13"/>
      <c r="G25" s="9" t="s">
        <v>51</v>
      </c>
      <c r="H25" s="9" t="s">
        <v>66</v>
      </c>
      <c r="I25" s="13">
        <v>0</v>
      </c>
      <c r="J25" s="13">
        <v>0</v>
      </c>
      <c r="K25" s="9" t="s">
        <v>49</v>
      </c>
      <c r="L25" s="9" t="s">
        <v>66</v>
      </c>
      <c r="M25" s="9">
        <v>261.024</v>
      </c>
      <c r="N25" s="9" t="s">
        <v>68</v>
      </c>
      <c r="O25" s="9" t="s">
        <v>49</v>
      </c>
      <c r="P25" s="9" t="s">
        <v>66</v>
      </c>
      <c r="Q25" s="9">
        <v>261.079</v>
      </c>
      <c r="R25" s="9" t="s">
        <v>71</v>
      </c>
      <c r="S25" s="9" t="s">
        <v>56</v>
      </c>
      <c r="T25" s="9" t="s">
        <v>72</v>
      </c>
      <c r="U25" s="13">
        <v>0</v>
      </c>
      <c r="V25" s="9" t="s">
        <v>73</v>
      </c>
      <c r="W25" s="9" t="s">
        <v>55</v>
      </c>
      <c r="X25" s="9" t="s">
        <v>66</v>
      </c>
      <c r="Y25" s="9">
        <v>10.02</v>
      </c>
      <c r="Z25" s="9" t="s">
        <v>80</v>
      </c>
      <c r="AA25" s="9" t="s">
        <v>58</v>
      </c>
      <c r="AB25" s="9" t="s">
        <v>76</v>
      </c>
      <c r="AC25" s="9">
        <v>1191.17</v>
      </c>
      <c r="AD25" s="9" t="s">
        <v>90</v>
      </c>
    </row>
    <row r="26" spans="1:30" s="11" customFormat="1" ht="76.5">
      <c r="A26" s="10">
        <v>19</v>
      </c>
      <c r="B26" s="8" t="s">
        <v>19</v>
      </c>
      <c r="C26" s="9" t="s">
        <v>50</v>
      </c>
      <c r="D26" s="9" t="s">
        <v>65</v>
      </c>
      <c r="E26" s="43">
        <f>4417.1*0.2</f>
        <v>883.4200000000001</v>
      </c>
      <c r="F26" s="9" t="s">
        <v>102</v>
      </c>
      <c r="G26" s="9" t="s">
        <v>50</v>
      </c>
      <c r="H26" s="9" t="s">
        <v>66</v>
      </c>
      <c r="I26" s="9">
        <v>7301.359</v>
      </c>
      <c r="J26" s="9" t="s">
        <v>69</v>
      </c>
      <c r="K26" s="9" t="s">
        <v>49</v>
      </c>
      <c r="L26" s="9" t="s">
        <v>66</v>
      </c>
      <c r="M26" s="9">
        <v>11706.005</v>
      </c>
      <c r="N26" s="9" t="s">
        <v>68</v>
      </c>
      <c r="O26" s="9" t="s">
        <v>49</v>
      </c>
      <c r="P26" s="9" t="s">
        <v>66</v>
      </c>
      <c r="Q26" s="9">
        <v>19400.584</v>
      </c>
      <c r="R26" s="9" t="s">
        <v>71</v>
      </c>
      <c r="S26" s="9" t="s">
        <v>56</v>
      </c>
      <c r="T26" s="9" t="s">
        <v>72</v>
      </c>
      <c r="U26" s="9">
        <v>25019</v>
      </c>
      <c r="V26" s="9" t="s">
        <v>73</v>
      </c>
      <c r="W26" s="9" t="s">
        <v>55</v>
      </c>
      <c r="X26" s="9" t="s">
        <v>66</v>
      </c>
      <c r="Y26" s="9">
        <v>990.38</v>
      </c>
      <c r="Z26" s="9" t="s">
        <v>80</v>
      </c>
      <c r="AA26" s="9" t="s">
        <v>58</v>
      </c>
      <c r="AB26" s="9" t="s">
        <v>76</v>
      </c>
      <c r="AC26" s="9">
        <v>27296.93</v>
      </c>
      <c r="AD26" s="9" t="s">
        <v>88</v>
      </c>
    </row>
    <row r="27" spans="1:30" s="11" customFormat="1" ht="76.5">
      <c r="A27" s="12">
        <v>20</v>
      </c>
      <c r="B27" s="8" t="s">
        <v>20</v>
      </c>
      <c r="C27" s="9" t="s">
        <v>50</v>
      </c>
      <c r="D27" s="9" t="s">
        <v>65</v>
      </c>
      <c r="E27" s="43">
        <f>1608.73*0.2</f>
        <v>321.74600000000004</v>
      </c>
      <c r="F27" s="9" t="s">
        <v>102</v>
      </c>
      <c r="G27" s="9" t="s">
        <v>48</v>
      </c>
      <c r="H27" s="9" t="s">
        <v>66</v>
      </c>
      <c r="I27" s="13">
        <v>0</v>
      </c>
      <c r="J27" s="13">
        <v>0</v>
      </c>
      <c r="K27" s="9" t="s">
        <v>49</v>
      </c>
      <c r="L27" s="9" t="s">
        <v>66</v>
      </c>
      <c r="M27" s="9">
        <v>8713.697</v>
      </c>
      <c r="N27" s="9" t="s">
        <v>68</v>
      </c>
      <c r="O27" s="9" t="s">
        <v>49</v>
      </c>
      <c r="P27" s="9" t="s">
        <v>66</v>
      </c>
      <c r="Q27" s="9">
        <v>8693.935</v>
      </c>
      <c r="R27" s="9" t="s">
        <v>71</v>
      </c>
      <c r="S27" s="9" t="s">
        <v>56</v>
      </c>
      <c r="T27" s="9" t="s">
        <v>72</v>
      </c>
      <c r="U27" s="9">
        <v>19936</v>
      </c>
      <c r="V27" s="9" t="s">
        <v>73</v>
      </c>
      <c r="W27" s="9" t="s">
        <v>55</v>
      </c>
      <c r="X27" s="9" t="s">
        <v>66</v>
      </c>
      <c r="Y27" s="9">
        <v>360.56</v>
      </c>
      <c r="Z27" s="9" t="s">
        <v>80</v>
      </c>
      <c r="AA27" s="9" t="s">
        <v>58</v>
      </c>
      <c r="AB27" s="9" t="s">
        <v>76</v>
      </c>
      <c r="AC27" s="9">
        <v>21070.99</v>
      </c>
      <c r="AD27" s="9" t="s">
        <v>87</v>
      </c>
    </row>
    <row r="28" spans="1:30" s="11" customFormat="1" ht="76.5">
      <c r="A28" s="10">
        <v>21</v>
      </c>
      <c r="B28" s="8" t="s">
        <v>21</v>
      </c>
      <c r="C28" s="9" t="s">
        <v>50</v>
      </c>
      <c r="D28" s="9" t="s">
        <v>65</v>
      </c>
      <c r="E28" s="43">
        <f>3504.4*0.2</f>
        <v>700.8800000000001</v>
      </c>
      <c r="F28" s="9" t="s">
        <v>102</v>
      </c>
      <c r="G28" s="9" t="s">
        <v>48</v>
      </c>
      <c r="H28" s="9" t="s">
        <v>66</v>
      </c>
      <c r="I28" s="13">
        <v>0</v>
      </c>
      <c r="J28" s="13">
        <v>0</v>
      </c>
      <c r="K28" s="9" t="s">
        <v>49</v>
      </c>
      <c r="L28" s="9" t="s">
        <v>66</v>
      </c>
      <c r="M28" s="9">
        <v>15366.628</v>
      </c>
      <c r="N28" s="9" t="s">
        <v>68</v>
      </c>
      <c r="O28" s="9" t="s">
        <v>49</v>
      </c>
      <c r="P28" s="9" t="s">
        <v>66</v>
      </c>
      <c r="Q28" s="9">
        <v>15326.896</v>
      </c>
      <c r="R28" s="9" t="s">
        <v>71</v>
      </c>
      <c r="S28" s="9" t="s">
        <v>56</v>
      </c>
      <c r="T28" s="9" t="s">
        <v>72</v>
      </c>
      <c r="U28" s="9">
        <v>35761</v>
      </c>
      <c r="V28" s="9" t="s">
        <v>73</v>
      </c>
      <c r="W28" s="9" t="s">
        <v>55</v>
      </c>
      <c r="X28" s="9" t="s">
        <v>66</v>
      </c>
      <c r="Y28" s="9">
        <v>788.02</v>
      </c>
      <c r="Z28" s="9" t="s">
        <v>80</v>
      </c>
      <c r="AA28" s="9" t="s">
        <v>58</v>
      </c>
      <c r="AB28" s="9" t="s">
        <v>76</v>
      </c>
      <c r="AC28" s="9">
        <v>37405.58</v>
      </c>
      <c r="AD28" s="9" t="s">
        <v>87</v>
      </c>
    </row>
    <row r="29" spans="1:30" s="11" customFormat="1" ht="76.5">
      <c r="A29" s="10">
        <v>22</v>
      </c>
      <c r="B29" s="8" t="s">
        <v>22</v>
      </c>
      <c r="C29" s="9" t="s">
        <v>46</v>
      </c>
      <c r="D29" s="9" t="s">
        <v>65</v>
      </c>
      <c r="E29" s="43">
        <f>7206.4*0.2</f>
        <v>1441.28</v>
      </c>
      <c r="F29" s="9" t="s">
        <v>101</v>
      </c>
      <c r="G29" s="9" t="s">
        <v>46</v>
      </c>
      <c r="H29" s="9" t="s">
        <v>66</v>
      </c>
      <c r="I29" s="9">
        <v>7223.481</v>
      </c>
      <c r="J29" s="9" t="s">
        <v>70</v>
      </c>
      <c r="K29" s="9" t="s">
        <v>49</v>
      </c>
      <c r="L29" s="9" t="s">
        <v>66</v>
      </c>
      <c r="M29" s="9">
        <v>11572.841</v>
      </c>
      <c r="N29" s="9" t="s">
        <v>68</v>
      </c>
      <c r="O29" s="9" t="s">
        <v>49</v>
      </c>
      <c r="P29" s="9" t="s">
        <v>66</v>
      </c>
      <c r="Q29" s="9">
        <v>18635.226</v>
      </c>
      <c r="R29" s="9" t="s">
        <v>71</v>
      </c>
      <c r="S29" s="9" t="s">
        <v>56</v>
      </c>
      <c r="T29" s="9" t="s">
        <v>72</v>
      </c>
      <c r="U29" s="9">
        <v>34340</v>
      </c>
      <c r="V29" s="9" t="s">
        <v>73</v>
      </c>
      <c r="W29" s="9" t="s">
        <v>55</v>
      </c>
      <c r="X29" s="9" t="s">
        <v>66</v>
      </c>
      <c r="Y29" s="9">
        <v>1614.3</v>
      </c>
      <c r="Z29" s="9" t="s">
        <v>80</v>
      </c>
      <c r="AA29" s="9" t="s">
        <v>58</v>
      </c>
      <c r="AB29" s="9" t="s">
        <v>76</v>
      </c>
      <c r="AC29" s="9">
        <v>19907.86</v>
      </c>
      <c r="AD29" s="9" t="s">
        <v>88</v>
      </c>
    </row>
    <row r="30" spans="1:30" s="11" customFormat="1" ht="76.5">
      <c r="A30" s="12">
        <v>23</v>
      </c>
      <c r="B30" s="8" t="s">
        <v>23</v>
      </c>
      <c r="C30" s="9" t="s">
        <v>50</v>
      </c>
      <c r="D30" s="9" t="s">
        <v>65</v>
      </c>
      <c r="E30" s="43">
        <f>2329.2*0.2</f>
        <v>465.84</v>
      </c>
      <c r="F30" s="9" t="s">
        <v>102</v>
      </c>
      <c r="G30" s="9" t="s">
        <v>50</v>
      </c>
      <c r="H30" s="9" t="s">
        <v>66</v>
      </c>
      <c r="I30" s="9">
        <v>4069.072</v>
      </c>
      <c r="J30" s="9" t="s">
        <v>69</v>
      </c>
      <c r="K30" s="9" t="s">
        <v>49</v>
      </c>
      <c r="L30" s="9" t="s">
        <v>66</v>
      </c>
      <c r="M30" s="9">
        <v>6045.497</v>
      </c>
      <c r="N30" s="9" t="s">
        <v>68</v>
      </c>
      <c r="O30" s="9" t="s">
        <v>49</v>
      </c>
      <c r="P30" s="9" t="s">
        <v>66</v>
      </c>
      <c r="Q30" s="9">
        <v>10100.806</v>
      </c>
      <c r="R30" s="9" t="s">
        <v>71</v>
      </c>
      <c r="S30" s="9" t="s">
        <v>56</v>
      </c>
      <c r="T30" s="9" t="s">
        <v>72</v>
      </c>
      <c r="U30" s="9">
        <v>7852</v>
      </c>
      <c r="V30" s="9" t="s">
        <v>73</v>
      </c>
      <c r="W30" s="9" t="s">
        <v>55</v>
      </c>
      <c r="X30" s="9" t="s">
        <v>66</v>
      </c>
      <c r="Y30" s="9">
        <v>522.24</v>
      </c>
      <c r="Z30" s="9" t="s">
        <v>80</v>
      </c>
      <c r="AA30" s="9" t="s">
        <v>58</v>
      </c>
      <c r="AB30" s="9" t="s">
        <v>76</v>
      </c>
      <c r="AC30" s="9">
        <v>12800.44</v>
      </c>
      <c r="AD30" s="9" t="s">
        <v>88</v>
      </c>
    </row>
    <row r="31" spans="1:30" s="11" customFormat="1" ht="76.5">
      <c r="A31" s="10">
        <v>24</v>
      </c>
      <c r="B31" s="8" t="s">
        <v>24</v>
      </c>
      <c r="C31" s="9" t="s">
        <v>50</v>
      </c>
      <c r="D31" s="9" t="s">
        <v>65</v>
      </c>
      <c r="E31" s="43">
        <f>3855.9*0.2</f>
        <v>771.1800000000001</v>
      </c>
      <c r="F31" s="9" t="s">
        <v>102</v>
      </c>
      <c r="G31" s="9" t="s">
        <v>50</v>
      </c>
      <c r="H31" s="9" t="s">
        <v>66</v>
      </c>
      <c r="I31" s="9">
        <v>6698.948</v>
      </c>
      <c r="J31" s="9" t="s">
        <v>69</v>
      </c>
      <c r="K31" s="9" t="s">
        <v>49</v>
      </c>
      <c r="L31" s="9" t="s">
        <v>66</v>
      </c>
      <c r="M31" s="9">
        <v>9574.885</v>
      </c>
      <c r="N31" s="9" t="s">
        <v>68</v>
      </c>
      <c r="O31" s="9" t="s">
        <v>49</v>
      </c>
      <c r="P31" s="9" t="s">
        <v>66</v>
      </c>
      <c r="Q31" s="9">
        <v>15950</v>
      </c>
      <c r="R31" s="9" t="s">
        <v>71</v>
      </c>
      <c r="S31" s="9" t="s">
        <v>56</v>
      </c>
      <c r="T31" s="9" t="s">
        <v>72</v>
      </c>
      <c r="U31" s="9">
        <v>12080</v>
      </c>
      <c r="V31" s="9" t="s">
        <v>73</v>
      </c>
      <c r="W31" s="9" t="s">
        <v>55</v>
      </c>
      <c r="X31" s="9" t="s">
        <v>66</v>
      </c>
      <c r="Y31" s="9">
        <v>864.34</v>
      </c>
      <c r="Z31" s="9" t="s">
        <v>80</v>
      </c>
      <c r="AA31" s="9" t="s">
        <v>58</v>
      </c>
      <c r="AB31" s="9" t="s">
        <v>76</v>
      </c>
      <c r="AC31" s="9">
        <v>21959.13</v>
      </c>
      <c r="AD31" s="9" t="s">
        <v>88</v>
      </c>
    </row>
    <row r="32" spans="1:30" s="11" customFormat="1" ht="76.5">
      <c r="A32" s="10">
        <v>25</v>
      </c>
      <c r="B32" s="8" t="s">
        <v>25</v>
      </c>
      <c r="C32" s="9" t="s">
        <v>46</v>
      </c>
      <c r="D32" s="9" t="s">
        <v>65</v>
      </c>
      <c r="E32" s="43">
        <f>12733.9*0.2</f>
        <v>2546.78</v>
      </c>
      <c r="F32" s="9" t="s">
        <v>101</v>
      </c>
      <c r="G32" s="9" t="s">
        <v>46</v>
      </c>
      <c r="H32" s="9" t="s">
        <v>66</v>
      </c>
      <c r="I32" s="9">
        <v>12731.623</v>
      </c>
      <c r="J32" s="9" t="s">
        <v>70</v>
      </c>
      <c r="K32" s="9" t="s">
        <v>49</v>
      </c>
      <c r="L32" s="9" t="s">
        <v>66</v>
      </c>
      <c r="M32" s="9">
        <v>19746.863</v>
      </c>
      <c r="N32" s="9" t="s">
        <v>68</v>
      </c>
      <c r="O32" s="9" t="s">
        <v>49</v>
      </c>
      <c r="P32" s="9" t="s">
        <v>66</v>
      </c>
      <c r="Q32" s="9">
        <v>31939.441</v>
      </c>
      <c r="R32" s="9" t="s">
        <v>71</v>
      </c>
      <c r="S32" s="9" t="s">
        <v>56</v>
      </c>
      <c r="T32" s="9" t="s">
        <v>72</v>
      </c>
      <c r="U32" s="9">
        <v>79245</v>
      </c>
      <c r="V32" s="9" t="s">
        <v>73</v>
      </c>
      <c r="W32" s="9" t="s">
        <v>55</v>
      </c>
      <c r="X32" s="9" t="s">
        <v>66</v>
      </c>
      <c r="Y32" s="9">
        <v>2851.59</v>
      </c>
      <c r="Z32" s="9" t="s">
        <v>80</v>
      </c>
      <c r="AA32" s="9" t="s">
        <v>58</v>
      </c>
      <c r="AB32" s="9" t="s">
        <v>76</v>
      </c>
      <c r="AC32" s="9">
        <v>36493.01</v>
      </c>
      <c r="AD32" s="9" t="s">
        <v>88</v>
      </c>
    </row>
    <row r="33" spans="1:30" s="11" customFormat="1" ht="76.5">
      <c r="A33" s="12">
        <v>26</v>
      </c>
      <c r="B33" s="8" t="s">
        <v>26</v>
      </c>
      <c r="C33" s="9" t="s">
        <v>46</v>
      </c>
      <c r="D33" s="9" t="s">
        <v>65</v>
      </c>
      <c r="E33" s="43">
        <f>6694.1*0.2</f>
        <v>1338.8200000000002</v>
      </c>
      <c r="F33" s="9" t="s">
        <v>101</v>
      </c>
      <c r="G33" s="9" t="s">
        <v>46</v>
      </c>
      <c r="H33" s="9" t="s">
        <v>66</v>
      </c>
      <c r="I33" s="9">
        <v>12386.374</v>
      </c>
      <c r="J33" s="9" t="s">
        <v>70</v>
      </c>
      <c r="K33" s="9" t="s">
        <v>49</v>
      </c>
      <c r="L33" s="9" t="s">
        <v>66</v>
      </c>
      <c r="M33" s="9">
        <v>17237.365</v>
      </c>
      <c r="N33" s="9" t="s">
        <v>68</v>
      </c>
      <c r="O33" s="9" t="s">
        <v>49</v>
      </c>
      <c r="P33" s="9" t="s">
        <v>66</v>
      </c>
      <c r="Q33" s="9">
        <v>30550.053</v>
      </c>
      <c r="R33" s="9" t="s">
        <v>71</v>
      </c>
      <c r="S33" s="9" t="s">
        <v>56</v>
      </c>
      <c r="T33" s="9" t="s">
        <v>72</v>
      </c>
      <c r="U33" s="9">
        <v>64498</v>
      </c>
      <c r="V33" s="9" t="s">
        <v>73</v>
      </c>
      <c r="W33" s="9" t="s">
        <v>55</v>
      </c>
      <c r="X33" s="9" t="s">
        <v>66</v>
      </c>
      <c r="Y33" s="9">
        <v>1500.85</v>
      </c>
      <c r="Z33" s="9" t="s">
        <v>80</v>
      </c>
      <c r="AA33" s="9" t="s">
        <v>58</v>
      </c>
      <c r="AB33" s="9" t="s">
        <v>76</v>
      </c>
      <c r="AC33" s="9">
        <v>37882.97</v>
      </c>
      <c r="AD33" s="9" t="s">
        <v>88</v>
      </c>
    </row>
    <row r="34" spans="1:30" s="11" customFormat="1" ht="76.5">
      <c r="A34" s="10">
        <v>27</v>
      </c>
      <c r="B34" s="8" t="s">
        <v>27</v>
      </c>
      <c r="C34" s="9" t="s">
        <v>50</v>
      </c>
      <c r="D34" s="9" t="s">
        <v>65</v>
      </c>
      <c r="E34" s="43">
        <f>7408.5*0.2</f>
        <v>1481.7</v>
      </c>
      <c r="F34" s="9" t="s">
        <v>102</v>
      </c>
      <c r="G34" s="9" t="s">
        <v>50</v>
      </c>
      <c r="H34" s="9" t="s">
        <v>66</v>
      </c>
      <c r="I34" s="9">
        <v>12370.953</v>
      </c>
      <c r="J34" s="9" t="s">
        <v>69</v>
      </c>
      <c r="K34" s="9" t="s">
        <v>49</v>
      </c>
      <c r="L34" s="9" t="s">
        <v>66</v>
      </c>
      <c r="M34" s="9">
        <v>18151.355</v>
      </c>
      <c r="N34" s="9" t="s">
        <v>68</v>
      </c>
      <c r="O34" s="9" t="s">
        <v>49</v>
      </c>
      <c r="P34" s="9" t="s">
        <v>66</v>
      </c>
      <c r="Q34" s="9">
        <v>30387.057</v>
      </c>
      <c r="R34" s="9" t="s">
        <v>71</v>
      </c>
      <c r="S34" s="9" t="s">
        <v>56</v>
      </c>
      <c r="T34" s="9" t="s">
        <v>72</v>
      </c>
      <c r="U34" s="9">
        <v>31194</v>
      </c>
      <c r="V34" s="9" t="s">
        <v>73</v>
      </c>
      <c r="W34" s="9" t="s">
        <v>55</v>
      </c>
      <c r="X34" s="9" t="s">
        <v>66</v>
      </c>
      <c r="Y34" s="9">
        <v>1660.4</v>
      </c>
      <c r="Z34" s="9" t="s">
        <v>80</v>
      </c>
      <c r="AA34" s="9" t="s">
        <v>58</v>
      </c>
      <c r="AB34" s="9" t="s">
        <v>76</v>
      </c>
      <c r="AC34" s="9">
        <v>36350.09</v>
      </c>
      <c r="AD34" s="9" t="s">
        <v>88</v>
      </c>
    </row>
    <row r="35" spans="1:30" s="11" customFormat="1" ht="76.5">
      <c r="A35" s="10">
        <v>28</v>
      </c>
      <c r="B35" s="8" t="s">
        <v>28</v>
      </c>
      <c r="C35" s="9" t="s">
        <v>50</v>
      </c>
      <c r="D35" s="9" t="s">
        <v>65</v>
      </c>
      <c r="E35" s="43">
        <f>4674.3*0.2</f>
        <v>934.8600000000001</v>
      </c>
      <c r="F35" s="9" t="s">
        <v>102</v>
      </c>
      <c r="G35" s="9" t="s">
        <v>50</v>
      </c>
      <c r="H35" s="9" t="s">
        <v>66</v>
      </c>
      <c r="I35" s="9">
        <v>8502.85</v>
      </c>
      <c r="J35" s="9" t="s">
        <v>69</v>
      </c>
      <c r="K35" s="9" t="s">
        <v>49</v>
      </c>
      <c r="L35" s="9" t="s">
        <v>66</v>
      </c>
      <c r="M35" s="9">
        <v>12404.172</v>
      </c>
      <c r="N35" s="9" t="s">
        <v>68</v>
      </c>
      <c r="O35" s="9" t="s">
        <v>49</v>
      </c>
      <c r="P35" s="9" t="s">
        <v>66</v>
      </c>
      <c r="Q35" s="9">
        <v>20850.772</v>
      </c>
      <c r="R35" s="9" t="s">
        <v>71</v>
      </c>
      <c r="S35" s="9" t="s">
        <v>56</v>
      </c>
      <c r="T35" s="9" t="s">
        <v>72</v>
      </c>
      <c r="U35" s="9">
        <v>35553</v>
      </c>
      <c r="V35" s="9" t="s">
        <v>73</v>
      </c>
      <c r="W35" s="9" t="s">
        <v>55</v>
      </c>
      <c r="X35" s="9" t="s">
        <v>66</v>
      </c>
      <c r="Y35" s="9">
        <v>1048.16</v>
      </c>
      <c r="Z35" s="9" t="s">
        <v>80</v>
      </c>
      <c r="AA35" s="9" t="s">
        <v>58</v>
      </c>
      <c r="AB35" s="9" t="s">
        <v>76</v>
      </c>
      <c r="AC35" s="9">
        <v>29332.86</v>
      </c>
      <c r="AD35" s="9" t="s">
        <v>88</v>
      </c>
    </row>
    <row r="36" spans="1:30" s="11" customFormat="1" ht="76.5">
      <c r="A36" s="12">
        <v>29</v>
      </c>
      <c r="B36" s="8" t="s">
        <v>29</v>
      </c>
      <c r="C36" s="9" t="s">
        <v>51</v>
      </c>
      <c r="D36" s="9" t="s">
        <v>65</v>
      </c>
      <c r="E36" s="43">
        <f>78.6*7*7</f>
        <v>3851.3999999999996</v>
      </c>
      <c r="F36" s="9"/>
      <c r="G36" s="9" t="s">
        <v>48</v>
      </c>
      <c r="H36" s="9" t="s">
        <v>66</v>
      </c>
      <c r="I36" s="13">
        <v>0</v>
      </c>
      <c r="J36" s="13">
        <v>0</v>
      </c>
      <c r="K36" s="9" t="s">
        <v>49</v>
      </c>
      <c r="L36" s="9" t="s">
        <v>66</v>
      </c>
      <c r="M36" s="9">
        <v>275.387</v>
      </c>
      <c r="N36" s="9" t="s">
        <v>68</v>
      </c>
      <c r="O36" s="9" t="s">
        <v>49</v>
      </c>
      <c r="P36" s="9" t="s">
        <v>66</v>
      </c>
      <c r="Q36" s="9">
        <v>275.39</v>
      </c>
      <c r="R36" s="9" t="s">
        <v>71</v>
      </c>
      <c r="S36" s="9" t="s">
        <v>56</v>
      </c>
      <c r="T36" s="9" t="s">
        <v>72</v>
      </c>
      <c r="U36" s="13">
        <v>0</v>
      </c>
      <c r="V36" s="9" t="s">
        <v>73</v>
      </c>
      <c r="W36" s="9" t="s">
        <v>55</v>
      </c>
      <c r="X36" s="9" t="s">
        <v>66</v>
      </c>
      <c r="Y36" s="9">
        <v>17.62</v>
      </c>
      <c r="Z36" s="9" t="s">
        <v>80</v>
      </c>
      <c r="AA36" s="9" t="s">
        <v>58</v>
      </c>
      <c r="AB36" s="9" t="s">
        <v>76</v>
      </c>
      <c r="AC36" s="9">
        <v>478.53</v>
      </c>
      <c r="AD36" s="9" t="s">
        <v>90</v>
      </c>
    </row>
    <row r="37" spans="1:30" s="11" customFormat="1" ht="76.5">
      <c r="A37" s="10">
        <v>30</v>
      </c>
      <c r="B37" s="8" t="s">
        <v>30</v>
      </c>
      <c r="C37" s="9" t="s">
        <v>51</v>
      </c>
      <c r="D37" s="9" t="s">
        <v>65</v>
      </c>
      <c r="E37" s="43">
        <f>159.2*7*7</f>
        <v>7800.799999999999</v>
      </c>
      <c r="F37" s="9"/>
      <c r="G37" s="9" t="s">
        <v>48</v>
      </c>
      <c r="H37" s="9" t="s">
        <v>66</v>
      </c>
      <c r="I37" s="13">
        <v>0</v>
      </c>
      <c r="J37" s="13">
        <v>0</v>
      </c>
      <c r="K37" s="9" t="s">
        <v>49</v>
      </c>
      <c r="L37" s="9" t="s">
        <v>66</v>
      </c>
      <c r="M37" s="9">
        <v>1035.831</v>
      </c>
      <c r="N37" s="9" t="s">
        <v>68</v>
      </c>
      <c r="O37" s="9" t="s">
        <v>49</v>
      </c>
      <c r="P37" s="9" t="s">
        <v>66</v>
      </c>
      <c r="Q37" s="9">
        <v>1035.825</v>
      </c>
      <c r="R37" s="9" t="s">
        <v>71</v>
      </c>
      <c r="S37" s="9" t="s">
        <v>56</v>
      </c>
      <c r="T37" s="9" t="s">
        <v>72</v>
      </c>
      <c r="U37" s="13">
        <v>0</v>
      </c>
      <c r="V37" s="9" t="s">
        <v>73</v>
      </c>
      <c r="W37" s="9" t="s">
        <v>55</v>
      </c>
      <c r="X37" s="9" t="s">
        <v>66</v>
      </c>
      <c r="Y37" s="9">
        <v>35.69</v>
      </c>
      <c r="Z37" s="9" t="s">
        <v>80</v>
      </c>
      <c r="AA37" s="9" t="s">
        <v>58</v>
      </c>
      <c r="AB37" s="9" t="s">
        <v>76</v>
      </c>
      <c r="AC37" s="9">
        <v>714.7</v>
      </c>
      <c r="AD37" s="9" t="s">
        <v>90</v>
      </c>
    </row>
    <row r="38" spans="1:30" s="11" customFormat="1" ht="76.5">
      <c r="A38" s="10">
        <v>31</v>
      </c>
      <c r="B38" s="8" t="s">
        <v>31</v>
      </c>
      <c r="C38" s="9" t="s">
        <v>50</v>
      </c>
      <c r="D38" s="9" t="s">
        <v>65</v>
      </c>
      <c r="E38" s="43">
        <f>638.1*0.2</f>
        <v>127.62</v>
      </c>
      <c r="F38" s="9" t="s">
        <v>102</v>
      </c>
      <c r="G38" s="9" t="s">
        <v>48</v>
      </c>
      <c r="H38" s="9" t="s">
        <v>66</v>
      </c>
      <c r="I38" s="13">
        <v>0</v>
      </c>
      <c r="J38" s="13">
        <v>0</v>
      </c>
      <c r="K38" s="9" t="s">
        <v>49</v>
      </c>
      <c r="L38" s="9" t="s">
        <v>66</v>
      </c>
      <c r="M38" s="9">
        <v>5233.533</v>
      </c>
      <c r="N38" s="9" t="s">
        <v>68</v>
      </c>
      <c r="O38" s="9" t="s">
        <v>49</v>
      </c>
      <c r="P38" s="9" t="s">
        <v>66</v>
      </c>
      <c r="Q38" s="9">
        <v>5226.611</v>
      </c>
      <c r="R38" s="9" t="s">
        <v>71</v>
      </c>
      <c r="S38" s="9" t="s">
        <v>56</v>
      </c>
      <c r="T38" s="9" t="s">
        <v>72</v>
      </c>
      <c r="U38" s="9">
        <v>1528</v>
      </c>
      <c r="V38" s="9" t="s">
        <v>73</v>
      </c>
      <c r="W38" s="9" t="s">
        <v>55</v>
      </c>
      <c r="X38" s="9" t="s">
        <v>66</v>
      </c>
      <c r="Y38" s="9">
        <v>143.07</v>
      </c>
      <c r="Z38" s="9" t="s">
        <v>80</v>
      </c>
      <c r="AA38" s="9" t="s">
        <v>58</v>
      </c>
      <c r="AB38" s="9" t="s">
        <v>76</v>
      </c>
      <c r="AC38" s="9">
        <v>10725.8</v>
      </c>
      <c r="AD38" s="9" t="s">
        <v>87</v>
      </c>
    </row>
    <row r="39" spans="1:30" s="11" customFormat="1" ht="76.5">
      <c r="A39" s="12">
        <v>32</v>
      </c>
      <c r="B39" s="8" t="s">
        <v>32</v>
      </c>
      <c r="C39" s="9" t="s">
        <v>50</v>
      </c>
      <c r="D39" s="9" t="s">
        <v>65</v>
      </c>
      <c r="E39" s="43">
        <f>636.4*0.2</f>
        <v>127.28</v>
      </c>
      <c r="F39" s="9" t="s">
        <v>102</v>
      </c>
      <c r="G39" s="9" t="s">
        <v>48</v>
      </c>
      <c r="H39" s="9" t="s">
        <v>66</v>
      </c>
      <c r="I39" s="13">
        <v>0</v>
      </c>
      <c r="J39" s="13">
        <v>0</v>
      </c>
      <c r="K39" s="9" t="s">
        <v>49</v>
      </c>
      <c r="L39" s="9" t="s">
        <v>66</v>
      </c>
      <c r="M39" s="9">
        <v>2670.941</v>
      </c>
      <c r="N39" s="9" t="s">
        <v>68</v>
      </c>
      <c r="O39" s="9" t="s">
        <v>49</v>
      </c>
      <c r="P39" s="9" t="s">
        <v>66</v>
      </c>
      <c r="Q39" s="9">
        <v>2658.596</v>
      </c>
      <c r="R39" s="9" t="s">
        <v>71</v>
      </c>
      <c r="S39" s="9" t="s">
        <v>56</v>
      </c>
      <c r="T39" s="9" t="s">
        <v>72</v>
      </c>
      <c r="U39" s="9">
        <v>2391</v>
      </c>
      <c r="V39" s="9" t="s">
        <v>73</v>
      </c>
      <c r="W39" s="9" t="s">
        <v>55</v>
      </c>
      <c r="X39" s="9" t="s">
        <v>66</v>
      </c>
      <c r="Y39" s="9">
        <v>133.49</v>
      </c>
      <c r="Z39" s="9" t="s">
        <v>80</v>
      </c>
      <c r="AA39" s="9" t="s">
        <v>58</v>
      </c>
      <c r="AB39" s="9" t="s">
        <v>76</v>
      </c>
      <c r="AC39" s="9">
        <v>6386.98</v>
      </c>
      <c r="AD39" s="9" t="s">
        <v>87</v>
      </c>
    </row>
    <row r="40" spans="1:30" s="11" customFormat="1" ht="76.5">
      <c r="A40" s="10">
        <v>33</v>
      </c>
      <c r="B40" s="8" t="s">
        <v>33</v>
      </c>
      <c r="C40" s="9" t="s">
        <v>50</v>
      </c>
      <c r="D40" s="9" t="s">
        <v>65</v>
      </c>
      <c r="E40" s="43">
        <f>905.3*0.2</f>
        <v>181.06</v>
      </c>
      <c r="F40" s="9" t="s">
        <v>102</v>
      </c>
      <c r="G40" s="9" t="s">
        <v>48</v>
      </c>
      <c r="H40" s="9" t="s">
        <v>66</v>
      </c>
      <c r="I40" s="13">
        <v>0</v>
      </c>
      <c r="J40" s="13">
        <v>0</v>
      </c>
      <c r="K40" s="9" t="s">
        <v>49</v>
      </c>
      <c r="L40" s="9" t="s">
        <v>66</v>
      </c>
      <c r="M40" s="9">
        <v>6844.197</v>
      </c>
      <c r="N40" s="9" t="s">
        <v>68</v>
      </c>
      <c r="O40" s="9" t="s">
        <v>49</v>
      </c>
      <c r="P40" s="9" t="s">
        <v>66</v>
      </c>
      <c r="Q40" s="9">
        <v>6842.475</v>
      </c>
      <c r="R40" s="9" t="s">
        <v>71</v>
      </c>
      <c r="S40" s="9" t="s">
        <v>56</v>
      </c>
      <c r="T40" s="9" t="s">
        <v>72</v>
      </c>
      <c r="U40" s="9">
        <v>1367</v>
      </c>
      <c r="V40" s="9" t="s">
        <v>73</v>
      </c>
      <c r="W40" s="9" t="s">
        <v>55</v>
      </c>
      <c r="X40" s="9" t="s">
        <v>66</v>
      </c>
      <c r="Y40" s="9">
        <v>203</v>
      </c>
      <c r="Z40" s="9" t="s">
        <v>80</v>
      </c>
      <c r="AA40" s="9" t="s">
        <v>58</v>
      </c>
      <c r="AB40" s="9" t="s">
        <v>76</v>
      </c>
      <c r="AC40" s="9">
        <v>13836.94</v>
      </c>
      <c r="AD40" s="9" t="s">
        <v>87</v>
      </c>
    </row>
    <row r="41" spans="1:30" s="11" customFormat="1" ht="76.5">
      <c r="A41" s="10">
        <v>34</v>
      </c>
      <c r="B41" s="8" t="s">
        <v>34</v>
      </c>
      <c r="C41" s="9" t="s">
        <v>50</v>
      </c>
      <c r="D41" s="9" t="s">
        <v>65</v>
      </c>
      <c r="E41" s="43">
        <f>2528.3*0.2</f>
        <v>505.6600000000001</v>
      </c>
      <c r="F41" s="9" t="s">
        <v>102</v>
      </c>
      <c r="G41" s="9" t="s">
        <v>48</v>
      </c>
      <c r="H41" s="9" t="s">
        <v>66</v>
      </c>
      <c r="I41" s="13">
        <v>0</v>
      </c>
      <c r="J41" s="13">
        <v>0</v>
      </c>
      <c r="K41" s="9" t="s">
        <v>49</v>
      </c>
      <c r="L41" s="9" t="s">
        <v>66</v>
      </c>
      <c r="M41" s="9">
        <v>14401.811</v>
      </c>
      <c r="N41" s="9" t="s">
        <v>68</v>
      </c>
      <c r="O41" s="9" t="s">
        <v>49</v>
      </c>
      <c r="P41" s="9" t="s">
        <v>66</v>
      </c>
      <c r="Q41" s="9">
        <v>14368.212</v>
      </c>
      <c r="R41" s="9" t="s">
        <v>71</v>
      </c>
      <c r="S41" s="9" t="s">
        <v>56</v>
      </c>
      <c r="T41" s="9" t="s">
        <v>72</v>
      </c>
      <c r="U41" s="9">
        <v>28696</v>
      </c>
      <c r="V41" s="9" t="s">
        <v>73</v>
      </c>
      <c r="W41" s="9" t="s">
        <v>55</v>
      </c>
      <c r="X41" s="9" t="s">
        <v>66</v>
      </c>
      <c r="Y41" s="9">
        <v>566.72</v>
      </c>
      <c r="Z41" s="9" t="s">
        <v>80</v>
      </c>
      <c r="AA41" s="9" t="s">
        <v>58</v>
      </c>
      <c r="AB41" s="9" t="s">
        <v>76</v>
      </c>
      <c r="AC41" s="9">
        <v>39617.35</v>
      </c>
      <c r="AD41" s="9" t="s">
        <v>87</v>
      </c>
    </row>
    <row r="42" spans="1:30" s="11" customFormat="1" ht="76.5">
      <c r="A42" s="12">
        <v>35</v>
      </c>
      <c r="B42" s="8" t="s">
        <v>35</v>
      </c>
      <c r="C42" s="9" t="s">
        <v>50</v>
      </c>
      <c r="D42" s="9" t="s">
        <v>65</v>
      </c>
      <c r="E42" s="43">
        <f>2435.1*0.2</f>
        <v>487.02</v>
      </c>
      <c r="F42" s="9" t="s">
        <v>102</v>
      </c>
      <c r="G42" s="9" t="s">
        <v>46</v>
      </c>
      <c r="H42" s="9" t="s">
        <v>66</v>
      </c>
      <c r="I42" s="9">
        <v>3911.223</v>
      </c>
      <c r="J42" s="9" t="s">
        <v>70</v>
      </c>
      <c r="K42" s="9" t="s">
        <v>49</v>
      </c>
      <c r="L42" s="9" t="s">
        <v>66</v>
      </c>
      <c r="M42" s="9">
        <v>5958.97</v>
      </c>
      <c r="N42" s="9" t="s">
        <v>68</v>
      </c>
      <c r="O42" s="9" t="s">
        <v>49</v>
      </c>
      <c r="P42" s="9" t="s">
        <v>66</v>
      </c>
      <c r="Q42" s="9">
        <v>9940.717</v>
      </c>
      <c r="R42" s="9" t="s">
        <v>71</v>
      </c>
      <c r="S42" s="9" t="s">
        <v>56</v>
      </c>
      <c r="T42" s="9" t="s">
        <v>72</v>
      </c>
      <c r="U42" s="9">
        <v>6168</v>
      </c>
      <c r="V42" s="9" t="s">
        <v>73</v>
      </c>
      <c r="W42" s="9" t="s">
        <v>55</v>
      </c>
      <c r="X42" s="9" t="s">
        <v>66</v>
      </c>
      <c r="Y42" s="9">
        <v>546.05</v>
      </c>
      <c r="Z42" s="9" t="s">
        <v>80</v>
      </c>
      <c r="AA42" s="9" t="s">
        <v>58</v>
      </c>
      <c r="AB42" s="9" t="s">
        <v>76</v>
      </c>
      <c r="AC42" s="9">
        <v>12464.95</v>
      </c>
      <c r="AD42" s="9" t="s">
        <v>88</v>
      </c>
    </row>
    <row r="43" spans="1:30" s="11" customFormat="1" ht="76.5">
      <c r="A43" s="10">
        <v>36</v>
      </c>
      <c r="B43" s="8" t="s">
        <v>36</v>
      </c>
      <c r="C43" s="9" t="s">
        <v>50</v>
      </c>
      <c r="D43" s="9" t="s">
        <v>65</v>
      </c>
      <c r="E43" s="43">
        <f>1282.5*0.2</f>
        <v>256.5</v>
      </c>
      <c r="F43" s="9" t="s">
        <v>102</v>
      </c>
      <c r="G43" s="9" t="s">
        <v>48</v>
      </c>
      <c r="H43" s="9" t="s">
        <v>66</v>
      </c>
      <c r="I43" s="13">
        <v>0</v>
      </c>
      <c r="J43" s="13">
        <v>0</v>
      </c>
      <c r="K43" s="9" t="s">
        <v>49</v>
      </c>
      <c r="L43" s="9" t="s">
        <v>66</v>
      </c>
      <c r="M43" s="9">
        <v>5906.755</v>
      </c>
      <c r="N43" s="9" t="s">
        <v>68</v>
      </c>
      <c r="O43" s="9" t="s">
        <v>49</v>
      </c>
      <c r="P43" s="9" t="s">
        <v>66</v>
      </c>
      <c r="Q43" s="9">
        <v>5881.301</v>
      </c>
      <c r="R43" s="9" t="s">
        <v>71</v>
      </c>
      <c r="S43" s="9" t="s">
        <v>56</v>
      </c>
      <c r="T43" s="9" t="s">
        <v>72</v>
      </c>
      <c r="U43" s="9">
        <v>26452</v>
      </c>
      <c r="V43" s="9" t="s">
        <v>73</v>
      </c>
      <c r="W43" s="9" t="s">
        <v>55</v>
      </c>
      <c r="X43" s="9" t="s">
        <v>66</v>
      </c>
      <c r="Y43" s="9">
        <v>287.55</v>
      </c>
      <c r="Z43" s="9" t="s">
        <v>80</v>
      </c>
      <c r="AA43" s="9" t="s">
        <v>58</v>
      </c>
      <c r="AB43" s="9" t="s">
        <v>76</v>
      </c>
      <c r="AC43" s="9">
        <v>15074.98</v>
      </c>
      <c r="AD43" s="9" t="s">
        <v>87</v>
      </c>
    </row>
    <row r="44" spans="1:30" s="11" customFormat="1" ht="76.5">
      <c r="A44" s="10">
        <v>37</v>
      </c>
      <c r="B44" s="8" t="s">
        <v>37</v>
      </c>
      <c r="C44" s="9" t="s">
        <v>46</v>
      </c>
      <c r="D44" s="9" t="s">
        <v>65</v>
      </c>
      <c r="E44" s="43">
        <f>5212.5*0.2</f>
        <v>1042.5</v>
      </c>
      <c r="F44" s="9" t="s">
        <v>101</v>
      </c>
      <c r="G44" s="9" t="s">
        <v>46</v>
      </c>
      <c r="H44" s="9" t="s">
        <v>66</v>
      </c>
      <c r="I44" s="9">
        <v>8122.825</v>
      </c>
      <c r="J44" s="9" t="s">
        <v>70</v>
      </c>
      <c r="K44" s="9" t="s">
        <v>49</v>
      </c>
      <c r="L44" s="9" t="s">
        <v>66</v>
      </c>
      <c r="M44" s="9">
        <v>10010.179</v>
      </c>
      <c r="N44" s="9" t="s">
        <v>68</v>
      </c>
      <c r="O44" s="9" t="s">
        <v>49</v>
      </c>
      <c r="P44" s="9" t="s">
        <v>66</v>
      </c>
      <c r="Q44" s="9">
        <v>18066.726</v>
      </c>
      <c r="R44" s="9" t="s">
        <v>71</v>
      </c>
      <c r="S44" s="9" t="s">
        <v>56</v>
      </c>
      <c r="T44" s="9" t="s">
        <v>72</v>
      </c>
      <c r="U44" s="9">
        <v>47624</v>
      </c>
      <c r="V44" s="9" t="s">
        <v>73</v>
      </c>
      <c r="W44" s="9" t="s">
        <v>55</v>
      </c>
      <c r="X44" s="9" t="s">
        <v>66</v>
      </c>
      <c r="Y44" s="9">
        <v>1167.82</v>
      </c>
      <c r="Z44" s="9" t="s">
        <v>80</v>
      </c>
      <c r="AA44" s="9" t="s">
        <v>58</v>
      </c>
      <c r="AB44" s="9" t="s">
        <v>76</v>
      </c>
      <c r="AC44" s="9">
        <v>28406.55</v>
      </c>
      <c r="AD44" s="9" t="s">
        <v>88</v>
      </c>
    </row>
    <row r="45" spans="1:30" s="11" customFormat="1" ht="76.5">
      <c r="A45" s="12">
        <v>38</v>
      </c>
      <c r="B45" s="8" t="s">
        <v>38</v>
      </c>
      <c r="C45" s="9" t="s">
        <v>50</v>
      </c>
      <c r="D45" s="9" t="s">
        <v>65</v>
      </c>
      <c r="E45" s="43">
        <f>2617.8*0.2</f>
        <v>523.5600000000001</v>
      </c>
      <c r="F45" s="9" t="s">
        <v>102</v>
      </c>
      <c r="G45" s="9" t="s">
        <v>48</v>
      </c>
      <c r="H45" s="9" t="s">
        <v>66</v>
      </c>
      <c r="I45" s="13">
        <v>0</v>
      </c>
      <c r="J45" s="13">
        <v>0</v>
      </c>
      <c r="K45" s="9" t="s">
        <v>49</v>
      </c>
      <c r="L45" s="9" t="s">
        <v>66</v>
      </c>
      <c r="M45" s="9">
        <v>12186.439</v>
      </c>
      <c r="N45" s="9" t="s">
        <v>68</v>
      </c>
      <c r="O45" s="9" t="s">
        <v>49</v>
      </c>
      <c r="P45" s="9" t="s">
        <v>66</v>
      </c>
      <c r="Q45" s="9">
        <v>11965.157</v>
      </c>
      <c r="R45" s="9" t="s">
        <v>71</v>
      </c>
      <c r="S45" s="9" t="s">
        <v>56</v>
      </c>
      <c r="T45" s="9" t="s">
        <v>72</v>
      </c>
      <c r="U45" s="9">
        <v>15748</v>
      </c>
      <c r="V45" s="9" t="s">
        <v>73</v>
      </c>
      <c r="W45" s="9" t="s">
        <v>55</v>
      </c>
      <c r="X45" s="9" t="s">
        <v>66</v>
      </c>
      <c r="Y45" s="9">
        <v>587.84</v>
      </c>
      <c r="Z45" s="9" t="s">
        <v>80</v>
      </c>
      <c r="AA45" s="9" t="s">
        <v>58</v>
      </c>
      <c r="AB45" s="9" t="s">
        <v>76</v>
      </c>
      <c r="AC45" s="9">
        <v>35611.92</v>
      </c>
      <c r="AD45" s="9" t="s">
        <v>87</v>
      </c>
    </row>
    <row r="46" spans="1:30" s="11" customFormat="1" ht="76.5">
      <c r="A46" s="10">
        <v>39</v>
      </c>
      <c r="B46" s="8" t="s">
        <v>39</v>
      </c>
      <c r="C46" s="9" t="s">
        <v>50</v>
      </c>
      <c r="D46" s="9" t="s">
        <v>65</v>
      </c>
      <c r="E46" s="43">
        <f>4687.7*0.2</f>
        <v>937.54</v>
      </c>
      <c r="F46" s="9" t="s">
        <v>102</v>
      </c>
      <c r="G46" s="9" t="s">
        <v>50</v>
      </c>
      <c r="H46" s="9" t="s">
        <v>66</v>
      </c>
      <c r="I46" s="9">
        <v>7522.323</v>
      </c>
      <c r="J46" s="9" t="s">
        <v>69</v>
      </c>
      <c r="K46" s="9" t="s">
        <v>49</v>
      </c>
      <c r="L46" s="9" t="s">
        <v>66</v>
      </c>
      <c r="M46" s="9">
        <v>11367.757</v>
      </c>
      <c r="N46" s="9" t="s">
        <v>68</v>
      </c>
      <c r="O46" s="9" t="s">
        <v>49</v>
      </c>
      <c r="P46" s="9" t="s">
        <v>66</v>
      </c>
      <c r="Q46" s="9">
        <v>18721.979</v>
      </c>
      <c r="R46" s="9" t="s">
        <v>71</v>
      </c>
      <c r="S46" s="9" t="s">
        <v>56</v>
      </c>
      <c r="T46" s="9" t="s">
        <v>72</v>
      </c>
      <c r="U46" s="9">
        <v>39332</v>
      </c>
      <c r="V46" s="9" t="s">
        <v>73</v>
      </c>
      <c r="W46" s="9" t="s">
        <v>55</v>
      </c>
      <c r="X46" s="9" t="s">
        <v>66</v>
      </c>
      <c r="Y46" s="9">
        <v>1051.5</v>
      </c>
      <c r="Z46" s="9" t="s">
        <v>80</v>
      </c>
      <c r="AA46" s="9" t="s">
        <v>58</v>
      </c>
      <c r="AB46" s="9" t="s">
        <v>76</v>
      </c>
      <c r="AC46" s="9">
        <v>28504.06</v>
      </c>
      <c r="AD46" s="9" t="s">
        <v>88</v>
      </c>
    </row>
    <row r="47" spans="1:30" s="11" customFormat="1" ht="76.5">
      <c r="A47" s="10">
        <v>40</v>
      </c>
      <c r="B47" s="8" t="s">
        <v>40</v>
      </c>
      <c r="C47" s="9" t="s">
        <v>50</v>
      </c>
      <c r="D47" s="9" t="s">
        <v>65</v>
      </c>
      <c r="E47" s="43">
        <f>546.9*0.2</f>
        <v>109.38</v>
      </c>
      <c r="F47" s="9" t="s">
        <v>102</v>
      </c>
      <c r="G47" s="9" t="s">
        <v>48</v>
      </c>
      <c r="H47" s="9" t="s">
        <v>66</v>
      </c>
      <c r="I47" s="13">
        <v>0</v>
      </c>
      <c r="J47" s="13">
        <v>0</v>
      </c>
      <c r="K47" s="9" t="s">
        <v>49</v>
      </c>
      <c r="L47" s="9" t="s">
        <v>66</v>
      </c>
      <c r="M47" s="9">
        <v>2998.382</v>
      </c>
      <c r="N47" s="9" t="s">
        <v>68</v>
      </c>
      <c r="O47" s="9" t="s">
        <v>49</v>
      </c>
      <c r="P47" s="9" t="s">
        <v>66</v>
      </c>
      <c r="Q47" s="9">
        <v>2988.292</v>
      </c>
      <c r="R47" s="9" t="s">
        <v>71</v>
      </c>
      <c r="S47" s="9" t="s">
        <v>56</v>
      </c>
      <c r="T47" s="9" t="s">
        <v>72</v>
      </c>
      <c r="U47" s="9">
        <v>536</v>
      </c>
      <c r="V47" s="9" t="s">
        <v>73</v>
      </c>
      <c r="W47" s="9" t="s">
        <v>55</v>
      </c>
      <c r="X47" s="9" t="s">
        <v>66</v>
      </c>
      <c r="Y47" s="9">
        <v>122.62</v>
      </c>
      <c r="Z47" s="9" t="s">
        <v>80</v>
      </c>
      <c r="AA47" s="9" t="s">
        <v>58</v>
      </c>
      <c r="AB47" s="9" t="s">
        <v>76</v>
      </c>
      <c r="AC47" s="9">
        <v>6481.51</v>
      </c>
      <c r="AD47" s="9" t="s">
        <v>87</v>
      </c>
    </row>
    <row r="48" spans="1:30" s="11" customFormat="1" ht="76.5">
      <c r="A48" s="12">
        <v>41</v>
      </c>
      <c r="B48" s="8" t="s">
        <v>41</v>
      </c>
      <c r="C48" s="9" t="s">
        <v>50</v>
      </c>
      <c r="D48" s="9" t="s">
        <v>65</v>
      </c>
      <c r="E48" s="43">
        <f>4382.7*0.2</f>
        <v>876.54</v>
      </c>
      <c r="F48" s="9" t="s">
        <v>102</v>
      </c>
      <c r="G48" s="9" t="s">
        <v>50</v>
      </c>
      <c r="H48" s="9" t="s">
        <v>66</v>
      </c>
      <c r="I48" s="9">
        <v>7608.909</v>
      </c>
      <c r="J48" s="9" t="s">
        <v>69</v>
      </c>
      <c r="K48" s="9" t="s">
        <v>49</v>
      </c>
      <c r="L48" s="9" t="s">
        <v>66</v>
      </c>
      <c r="M48" s="9">
        <v>10964.221</v>
      </c>
      <c r="N48" s="9" t="s">
        <v>68</v>
      </c>
      <c r="O48" s="9" t="s">
        <v>49</v>
      </c>
      <c r="P48" s="9" t="s">
        <v>66</v>
      </c>
      <c r="Q48" s="9">
        <v>18504.688</v>
      </c>
      <c r="R48" s="9" t="s">
        <v>71</v>
      </c>
      <c r="S48" s="9" t="s">
        <v>56</v>
      </c>
      <c r="T48" s="9" t="s">
        <v>72</v>
      </c>
      <c r="U48" s="9">
        <v>18296</v>
      </c>
      <c r="V48" s="9" t="s">
        <v>73</v>
      </c>
      <c r="W48" s="9" t="s">
        <v>55</v>
      </c>
      <c r="X48" s="9" t="s">
        <v>66</v>
      </c>
      <c r="Y48" s="9">
        <v>982.66</v>
      </c>
      <c r="Z48" s="9" t="s">
        <v>80</v>
      </c>
      <c r="AA48" s="9" t="s">
        <v>58</v>
      </c>
      <c r="AB48" s="9" t="s">
        <v>76</v>
      </c>
      <c r="AC48" s="9">
        <v>27526.3</v>
      </c>
      <c r="AD48" s="9" t="s">
        <v>88</v>
      </c>
    </row>
    <row r="49" spans="1:30" s="11" customFormat="1" ht="76.5">
      <c r="A49" s="10">
        <v>42</v>
      </c>
      <c r="B49" s="8" t="s">
        <v>42</v>
      </c>
      <c r="C49" s="9" t="s">
        <v>50</v>
      </c>
      <c r="D49" s="9" t="s">
        <v>65</v>
      </c>
      <c r="E49" s="43">
        <f>7075.25*0.2</f>
        <v>1415.0500000000002</v>
      </c>
      <c r="F49" s="9" t="s">
        <v>102</v>
      </c>
      <c r="G49" s="9" t="s">
        <v>48</v>
      </c>
      <c r="H49" s="9" t="s">
        <v>66</v>
      </c>
      <c r="I49" s="13">
        <v>0</v>
      </c>
      <c r="J49" s="13">
        <v>0</v>
      </c>
      <c r="K49" s="9" t="s">
        <v>49</v>
      </c>
      <c r="L49" s="9" t="s">
        <v>66</v>
      </c>
      <c r="M49" s="9">
        <v>29258.913</v>
      </c>
      <c r="N49" s="9" t="s">
        <v>68</v>
      </c>
      <c r="O49" s="9" t="s">
        <v>49</v>
      </c>
      <c r="P49" s="9" t="s">
        <v>66</v>
      </c>
      <c r="Q49" s="9">
        <v>29134.726</v>
      </c>
      <c r="R49" s="9" t="s">
        <v>71</v>
      </c>
      <c r="S49" s="9" t="s">
        <v>56</v>
      </c>
      <c r="T49" s="9" t="s">
        <v>72</v>
      </c>
      <c r="U49" s="9">
        <v>94851</v>
      </c>
      <c r="V49" s="9" t="s">
        <v>73</v>
      </c>
      <c r="W49" s="9" t="s">
        <v>55</v>
      </c>
      <c r="X49" s="9" t="s">
        <v>66</v>
      </c>
      <c r="Y49" s="9">
        <v>1586.4</v>
      </c>
      <c r="Z49" s="9" t="s">
        <v>80</v>
      </c>
      <c r="AA49" s="9" t="s">
        <v>58</v>
      </c>
      <c r="AB49" s="9" t="s">
        <v>76</v>
      </c>
      <c r="AC49" s="9">
        <v>63889.81</v>
      </c>
      <c r="AD49" s="9" t="s">
        <v>87</v>
      </c>
    </row>
    <row r="50" spans="1:30" s="11" customFormat="1" ht="76.5">
      <c r="A50" s="10">
        <v>43</v>
      </c>
      <c r="B50" s="8" t="s">
        <v>43</v>
      </c>
      <c r="C50" s="9" t="s">
        <v>50</v>
      </c>
      <c r="D50" s="9" t="s">
        <v>65</v>
      </c>
      <c r="E50" s="43">
        <f>830.8*0.2</f>
        <v>166.16</v>
      </c>
      <c r="F50" s="9" t="s">
        <v>102</v>
      </c>
      <c r="G50" s="9" t="s">
        <v>48</v>
      </c>
      <c r="H50" s="9" t="s">
        <v>66</v>
      </c>
      <c r="I50" s="13">
        <v>0</v>
      </c>
      <c r="J50" s="13">
        <v>0</v>
      </c>
      <c r="K50" s="9" t="s">
        <v>49</v>
      </c>
      <c r="L50" s="9" t="s">
        <v>66</v>
      </c>
      <c r="M50" s="9">
        <v>3791.261</v>
      </c>
      <c r="N50" s="9" t="s">
        <v>68</v>
      </c>
      <c r="O50" s="9" t="s">
        <v>49</v>
      </c>
      <c r="P50" s="9" t="s">
        <v>66</v>
      </c>
      <c r="Q50" s="9">
        <v>3708.598</v>
      </c>
      <c r="R50" s="9" t="s">
        <v>71</v>
      </c>
      <c r="S50" s="9" t="s">
        <v>56</v>
      </c>
      <c r="T50" s="9" t="s">
        <v>72</v>
      </c>
      <c r="U50" s="9">
        <v>2760</v>
      </c>
      <c r="V50" s="9" t="s">
        <v>73</v>
      </c>
      <c r="W50" s="9" t="s">
        <v>55</v>
      </c>
      <c r="X50" s="9" t="s">
        <v>66</v>
      </c>
      <c r="Y50" s="9">
        <v>186.27</v>
      </c>
      <c r="Z50" s="9" t="s">
        <v>80</v>
      </c>
      <c r="AA50" s="9" t="s">
        <v>58</v>
      </c>
      <c r="AB50" s="9" t="s">
        <v>76</v>
      </c>
      <c r="AC50" s="9">
        <v>7282.6</v>
      </c>
      <c r="AD50" s="9" t="s">
        <v>87</v>
      </c>
    </row>
    <row r="51" spans="1:30" s="11" customFormat="1" ht="51">
      <c r="A51" s="12">
        <v>44</v>
      </c>
      <c r="B51" s="8" t="s">
        <v>44</v>
      </c>
      <c r="C51" s="9" t="s">
        <v>50</v>
      </c>
      <c r="D51" s="9" t="s">
        <v>65</v>
      </c>
      <c r="E51" s="43">
        <f>4086.9*0.2</f>
        <v>817.3800000000001</v>
      </c>
      <c r="F51" s="9" t="s">
        <v>102</v>
      </c>
      <c r="G51" s="9" t="s">
        <v>50</v>
      </c>
      <c r="H51" s="9" t="s">
        <v>66</v>
      </c>
      <c r="I51" s="9">
        <v>8092.997</v>
      </c>
      <c r="J51" s="9" t="s">
        <v>69</v>
      </c>
      <c r="K51" s="9" t="s">
        <v>49</v>
      </c>
      <c r="L51" s="9" t="s">
        <v>66</v>
      </c>
      <c r="M51" s="9">
        <v>10355.725</v>
      </c>
      <c r="N51" s="9" t="s">
        <v>68</v>
      </c>
      <c r="O51" s="9" t="s">
        <v>49</v>
      </c>
      <c r="P51" s="9" t="s">
        <v>66</v>
      </c>
      <c r="Q51" s="9">
        <v>18242.859</v>
      </c>
      <c r="R51" s="9" t="s">
        <v>71</v>
      </c>
      <c r="S51" s="9" t="s">
        <v>56</v>
      </c>
      <c r="T51" s="9" t="s">
        <v>72</v>
      </c>
      <c r="U51" s="9">
        <v>47655</v>
      </c>
      <c r="V51" s="9" t="s">
        <v>74</v>
      </c>
      <c r="W51" s="9" t="s">
        <v>55</v>
      </c>
      <c r="X51" s="9" t="s">
        <v>66</v>
      </c>
      <c r="Y51" s="9">
        <v>916.34</v>
      </c>
      <c r="Z51" s="9" t="s">
        <v>80</v>
      </c>
      <c r="AA51" s="9" t="s">
        <v>58</v>
      </c>
      <c r="AB51" s="9" t="s">
        <v>76</v>
      </c>
      <c r="AC51" s="13">
        <v>0</v>
      </c>
      <c r="AD51" s="13">
        <v>0</v>
      </c>
    </row>
    <row r="52" spans="1:30" ht="15.75">
      <c r="A52" s="3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6"/>
      <c r="X52" s="16"/>
      <c r="Y52" s="16"/>
      <c r="Z52" s="16"/>
      <c r="AA52" s="16"/>
      <c r="AB52" s="16"/>
      <c r="AC52" s="16"/>
      <c r="AD52" s="16"/>
    </row>
    <row r="53" spans="1:18" ht="15.7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.75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.75">
      <c r="A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.75">
      <c r="A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.75">
      <c r="A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</sheetData>
  <sheetProtection/>
  <mergeCells count="4">
    <mergeCell ref="A1:S1"/>
    <mergeCell ref="B3:B7"/>
    <mergeCell ref="A3:A7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6"/>
  <sheetViews>
    <sheetView zoomScale="85" zoomScaleNormal="85" zoomScalePageLayoutView="0" workbookViewId="0" topLeftCell="B45">
      <pane xSplit="1" topLeftCell="AA2" activePane="topRight" state="frozen"/>
      <selection pane="topLeft" activeCell="B3" sqref="B3"/>
      <selection pane="topRight" activeCell="A1" sqref="A1:AG53"/>
    </sheetView>
  </sheetViews>
  <sheetFormatPr defaultColWidth="9.140625" defaultRowHeight="15"/>
  <cols>
    <col min="1" max="1" width="4.57421875" style="0" hidden="1" customWidth="1"/>
    <col min="2" max="2" width="24.28125" style="4" customWidth="1"/>
    <col min="3" max="3" width="12.8515625" style="0" customWidth="1"/>
    <col min="4" max="4" width="8.421875" style="0" customWidth="1"/>
    <col min="5" max="6" width="11.57421875" style="0" customWidth="1"/>
    <col min="7" max="10" width="12.7109375" style="0" customWidth="1"/>
    <col min="11" max="11" width="9.28125" style="0" customWidth="1"/>
    <col min="12" max="13" width="11.57421875" style="0" customWidth="1"/>
    <col min="14" max="14" width="16.8515625" style="0" customWidth="1"/>
    <col min="15" max="15" width="8.28125" style="0" customWidth="1"/>
    <col min="16" max="17" width="11.57421875" style="0" customWidth="1"/>
    <col min="18" max="18" width="17.7109375" style="0" customWidth="1"/>
    <col min="19" max="19" width="8.28125" style="0" customWidth="1"/>
    <col min="20" max="21" width="11.57421875" style="0" customWidth="1"/>
    <col min="22" max="22" width="11.421875" style="0" customWidth="1"/>
    <col min="23" max="23" width="8.28125" style="0" customWidth="1"/>
    <col min="24" max="24" width="11.421875" style="0" customWidth="1"/>
    <col min="25" max="25" width="11.57421875" style="0" customWidth="1"/>
    <col min="26" max="26" width="14.57421875" style="14" customWidth="1"/>
    <col min="27" max="27" width="8.421875" style="14" customWidth="1"/>
    <col min="28" max="28" width="11.421875" style="14" customWidth="1"/>
    <col min="29" max="29" width="11.57421875" style="14" customWidth="1"/>
    <col min="30" max="30" width="17.28125" style="14" customWidth="1"/>
    <col min="31" max="31" width="9.7109375" style="14" customWidth="1"/>
    <col min="32" max="32" width="9.140625" style="14" customWidth="1"/>
    <col min="33" max="33" width="9.140625" style="31" customWidth="1"/>
  </cols>
  <sheetData>
    <row r="1" spans="1:33" ht="18.75">
      <c r="A1" s="52" t="s">
        <v>77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9"/>
      <c r="X1" s="19"/>
      <c r="Y1" s="19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0"/>
      <c r="AA2" s="20"/>
      <c r="AB2" s="20"/>
      <c r="AC2" s="20"/>
      <c r="AD2" s="20"/>
      <c r="AE2" s="20"/>
      <c r="AF2" s="20"/>
      <c r="AG2" s="20"/>
    </row>
    <row r="3" spans="1:33" ht="15" customHeight="1">
      <c r="A3" s="53" t="s">
        <v>0</v>
      </c>
      <c r="B3" s="47" t="s">
        <v>45</v>
      </c>
      <c r="C3" s="36" t="s">
        <v>47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8"/>
    </row>
    <row r="4" spans="1:33" ht="15" customHeight="1">
      <c r="A4" s="53"/>
      <c r="B4" s="48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38"/>
    </row>
    <row r="5" spans="1:33" ht="15" customHeight="1">
      <c r="A5" s="53"/>
      <c r="B5" s="48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38"/>
    </row>
    <row r="6" spans="1:33" ht="15" customHeight="1">
      <c r="A6" s="53"/>
      <c r="B6" s="48"/>
      <c r="C6" s="39"/>
      <c r="D6" s="40"/>
      <c r="E6" s="40"/>
      <c r="F6" s="40"/>
      <c r="G6" s="40"/>
      <c r="H6" s="54" t="s">
        <v>92</v>
      </c>
      <c r="I6" s="54"/>
      <c r="J6" s="54"/>
      <c r="K6" s="55" t="s">
        <v>91</v>
      </c>
      <c r="L6" s="55"/>
      <c r="M6" s="55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1"/>
    </row>
    <row r="7" spans="1:34" ht="39" customHeight="1">
      <c r="A7" s="53"/>
      <c r="B7" s="49"/>
      <c r="C7" s="23" t="s">
        <v>52</v>
      </c>
      <c r="D7" s="23" t="s">
        <v>64</v>
      </c>
      <c r="E7" s="23" t="s">
        <v>59</v>
      </c>
      <c r="F7" s="23" t="s">
        <v>96</v>
      </c>
      <c r="G7" s="23" t="s">
        <v>61</v>
      </c>
      <c r="H7" s="23" t="s">
        <v>64</v>
      </c>
      <c r="I7" s="23" t="s">
        <v>59</v>
      </c>
      <c r="J7" s="23" t="s">
        <v>60</v>
      </c>
      <c r="K7" s="23" t="s">
        <v>64</v>
      </c>
      <c r="L7" s="23" t="s">
        <v>59</v>
      </c>
      <c r="M7" s="23" t="s">
        <v>60</v>
      </c>
      <c r="N7" s="23" t="s">
        <v>62</v>
      </c>
      <c r="O7" s="23" t="s">
        <v>64</v>
      </c>
      <c r="P7" s="23" t="s">
        <v>59</v>
      </c>
      <c r="Q7" s="23" t="s">
        <v>60</v>
      </c>
      <c r="R7" s="23" t="s">
        <v>63</v>
      </c>
      <c r="S7" s="23" t="s">
        <v>64</v>
      </c>
      <c r="T7" s="23" t="s">
        <v>59</v>
      </c>
      <c r="U7" s="23" t="s">
        <v>60</v>
      </c>
      <c r="V7" s="23" t="s">
        <v>53</v>
      </c>
      <c r="W7" s="23" t="s">
        <v>64</v>
      </c>
      <c r="X7" s="23" t="s">
        <v>59</v>
      </c>
      <c r="Y7" s="23" t="s">
        <v>60</v>
      </c>
      <c r="Z7" s="24" t="s">
        <v>54</v>
      </c>
      <c r="AA7" s="24" t="s">
        <v>64</v>
      </c>
      <c r="AB7" s="24" t="s">
        <v>59</v>
      </c>
      <c r="AC7" s="24" t="s">
        <v>60</v>
      </c>
      <c r="AD7" s="24" t="s">
        <v>57</v>
      </c>
      <c r="AE7" s="24" t="s">
        <v>64</v>
      </c>
      <c r="AF7" s="24" t="s">
        <v>59</v>
      </c>
      <c r="AG7" s="24" t="s">
        <v>60</v>
      </c>
      <c r="AH7" s="6"/>
    </row>
    <row r="8" spans="1:33" s="11" customFormat="1" ht="51">
      <c r="A8" s="25">
        <v>1</v>
      </c>
      <c r="B8" s="26" t="s">
        <v>1</v>
      </c>
      <c r="C8" s="27" t="s">
        <v>46</v>
      </c>
      <c r="D8" s="27" t="s">
        <v>65</v>
      </c>
      <c r="E8" s="42">
        <f>609.9*0.2</f>
        <v>121.98</v>
      </c>
      <c r="F8" s="9" t="s">
        <v>97</v>
      </c>
      <c r="G8" s="27" t="s">
        <v>48</v>
      </c>
      <c r="H8" s="27"/>
      <c r="I8" s="42"/>
      <c r="J8" s="27"/>
      <c r="K8" s="27"/>
      <c r="L8" s="42"/>
      <c r="M8" s="27"/>
      <c r="N8" s="27" t="s">
        <v>49</v>
      </c>
      <c r="O8" s="27" t="s">
        <v>66</v>
      </c>
      <c r="P8" s="27">
        <v>2983.153</v>
      </c>
      <c r="Q8" s="27" t="s">
        <v>78</v>
      </c>
      <c r="R8" s="27" t="s">
        <v>49</v>
      </c>
      <c r="S8" s="27" t="s">
        <v>66</v>
      </c>
      <c r="T8" s="27">
        <v>2938.16</v>
      </c>
      <c r="U8" s="27" t="s">
        <v>79</v>
      </c>
      <c r="V8" s="27" t="s">
        <v>56</v>
      </c>
      <c r="W8" s="27" t="s">
        <v>72</v>
      </c>
      <c r="X8" s="27">
        <v>2079</v>
      </c>
      <c r="Y8" s="27" t="s">
        <v>82</v>
      </c>
      <c r="Z8" s="27" t="s">
        <v>55</v>
      </c>
      <c r="AA8" s="27" t="s">
        <v>66</v>
      </c>
      <c r="AB8" s="27">
        <v>137.13</v>
      </c>
      <c r="AC8" s="27" t="s">
        <v>81</v>
      </c>
      <c r="AD8" s="27" t="s">
        <v>58</v>
      </c>
      <c r="AE8" s="27" t="s">
        <v>76</v>
      </c>
      <c r="AF8" s="27">
        <v>8277.89</v>
      </c>
      <c r="AG8" s="27" t="s">
        <v>84</v>
      </c>
    </row>
    <row r="9" spans="1:33" s="11" customFormat="1" ht="51">
      <c r="A9" s="25">
        <v>2</v>
      </c>
      <c r="B9" s="26" t="s">
        <v>2</v>
      </c>
      <c r="C9" s="27" t="s">
        <v>50</v>
      </c>
      <c r="D9" s="27" t="s">
        <v>65</v>
      </c>
      <c r="E9" s="42">
        <f>7220.3*0.2</f>
        <v>1444.0600000000002</v>
      </c>
      <c r="F9" s="9" t="s">
        <v>98</v>
      </c>
      <c r="G9" s="27" t="s">
        <v>50</v>
      </c>
      <c r="H9" s="27" t="s">
        <v>66</v>
      </c>
      <c r="I9" s="42">
        <f>15177.76</f>
        <v>15177.76</v>
      </c>
      <c r="J9" s="27" t="s">
        <v>93</v>
      </c>
      <c r="K9" s="27" t="s">
        <v>65</v>
      </c>
      <c r="L9" s="42">
        <f>875.76</f>
        <v>875.76</v>
      </c>
      <c r="M9" s="27" t="s">
        <v>94</v>
      </c>
      <c r="N9" s="27" t="s">
        <v>49</v>
      </c>
      <c r="O9" s="27" t="s">
        <v>66</v>
      </c>
      <c r="P9" s="27">
        <v>17691.246</v>
      </c>
      <c r="Q9" s="27" t="s">
        <v>78</v>
      </c>
      <c r="R9" s="27" t="s">
        <v>49</v>
      </c>
      <c r="S9" s="27" t="s">
        <v>66</v>
      </c>
      <c r="T9" s="27">
        <v>28974.384</v>
      </c>
      <c r="U9" s="27" t="s">
        <v>79</v>
      </c>
      <c r="V9" s="27" t="s">
        <v>56</v>
      </c>
      <c r="W9" s="27" t="s">
        <v>72</v>
      </c>
      <c r="X9" s="27">
        <v>50207</v>
      </c>
      <c r="Y9" s="27" t="s">
        <v>82</v>
      </c>
      <c r="Z9" s="27" t="s">
        <v>55</v>
      </c>
      <c r="AA9" s="27" t="s">
        <v>66</v>
      </c>
      <c r="AB9" s="27">
        <v>1618.92</v>
      </c>
      <c r="AC9" s="27" t="s">
        <v>81</v>
      </c>
      <c r="AD9" s="27" t="s">
        <v>58</v>
      </c>
      <c r="AE9" s="27" t="s">
        <v>76</v>
      </c>
      <c r="AF9" s="27">
        <v>41836.18</v>
      </c>
      <c r="AG9" s="27" t="s">
        <v>85</v>
      </c>
    </row>
    <row r="10" spans="1:33" s="11" customFormat="1" ht="51">
      <c r="A10" s="25">
        <v>3</v>
      </c>
      <c r="B10" s="26" t="s">
        <v>3</v>
      </c>
      <c r="C10" s="27" t="s">
        <v>50</v>
      </c>
      <c r="D10" s="27" t="s">
        <v>65</v>
      </c>
      <c r="E10" s="42">
        <f>6824.2*0.2</f>
        <v>1364.8400000000001</v>
      </c>
      <c r="F10" s="9" t="s">
        <v>98</v>
      </c>
      <c r="G10" s="27" t="s">
        <v>50</v>
      </c>
      <c r="H10" s="27" t="s">
        <v>66</v>
      </c>
      <c r="I10" s="42">
        <f>13479.96</f>
        <v>13479.96</v>
      </c>
      <c r="J10" s="27" t="s">
        <v>93</v>
      </c>
      <c r="K10" s="27" t="s">
        <v>65</v>
      </c>
      <c r="L10" s="42">
        <f>777.79</f>
        <v>777.79</v>
      </c>
      <c r="M10" s="27" t="s">
        <v>94</v>
      </c>
      <c r="N10" s="27" t="s">
        <v>49</v>
      </c>
      <c r="O10" s="27" t="s">
        <v>66</v>
      </c>
      <c r="P10" s="27">
        <v>17155.308</v>
      </c>
      <c r="Q10" s="27" t="s">
        <v>78</v>
      </c>
      <c r="R10" s="27" t="s">
        <v>49</v>
      </c>
      <c r="S10" s="27" t="s">
        <v>66</v>
      </c>
      <c r="T10" s="27">
        <v>28061.855</v>
      </c>
      <c r="U10" s="27" t="s">
        <v>79</v>
      </c>
      <c r="V10" s="27" t="s">
        <v>56</v>
      </c>
      <c r="W10" s="27" t="s">
        <v>72</v>
      </c>
      <c r="X10" s="27">
        <v>54250</v>
      </c>
      <c r="Y10" s="27" t="s">
        <v>82</v>
      </c>
      <c r="Z10" s="27" t="s">
        <v>55</v>
      </c>
      <c r="AA10" s="27" t="s">
        <v>66</v>
      </c>
      <c r="AB10" s="27">
        <v>1524.82</v>
      </c>
      <c r="AC10" s="27" t="s">
        <v>81</v>
      </c>
      <c r="AD10" s="27" t="s">
        <v>58</v>
      </c>
      <c r="AE10" s="27" t="s">
        <v>76</v>
      </c>
      <c r="AF10" s="27">
        <v>38623.16</v>
      </c>
      <c r="AG10" s="27" t="s">
        <v>85</v>
      </c>
    </row>
    <row r="11" spans="1:33" s="11" customFormat="1" ht="51">
      <c r="A11" s="25">
        <v>4</v>
      </c>
      <c r="B11" s="26" t="s">
        <v>4</v>
      </c>
      <c r="C11" s="27" t="s">
        <v>46</v>
      </c>
      <c r="D11" s="27" t="s">
        <v>65</v>
      </c>
      <c r="E11" s="42">
        <f>6353.7*0.2</f>
        <v>1270.74</v>
      </c>
      <c r="F11" s="9" t="s">
        <v>97</v>
      </c>
      <c r="G11" s="27" t="s">
        <v>46</v>
      </c>
      <c r="H11" s="27" t="s">
        <v>66</v>
      </c>
      <c r="I11" s="42">
        <v>11377.84</v>
      </c>
      <c r="J11" s="27" t="s">
        <v>93</v>
      </c>
      <c r="K11" s="27" t="s">
        <v>65</v>
      </c>
      <c r="L11" s="42">
        <v>656.5</v>
      </c>
      <c r="M11" s="27" t="s">
        <v>95</v>
      </c>
      <c r="N11" s="27" t="s">
        <v>49</v>
      </c>
      <c r="O11" s="27" t="s">
        <v>66</v>
      </c>
      <c r="P11" s="27">
        <v>12185.677</v>
      </c>
      <c r="Q11" s="27" t="s">
        <v>78</v>
      </c>
      <c r="R11" s="27" t="s">
        <v>49</v>
      </c>
      <c r="S11" s="27" t="s">
        <v>66</v>
      </c>
      <c r="T11" s="27">
        <v>21954.108</v>
      </c>
      <c r="U11" s="27" t="s">
        <v>79</v>
      </c>
      <c r="V11" s="27" t="s">
        <v>56</v>
      </c>
      <c r="W11" s="27" t="s">
        <v>72</v>
      </c>
      <c r="X11" s="27">
        <v>41084</v>
      </c>
      <c r="Y11" s="27" t="s">
        <v>83</v>
      </c>
      <c r="Z11" s="27" t="s">
        <v>55</v>
      </c>
      <c r="AA11" s="27" t="s">
        <v>66</v>
      </c>
      <c r="AB11" s="27">
        <v>1424.59</v>
      </c>
      <c r="AC11" s="27" t="s">
        <v>81</v>
      </c>
      <c r="AD11" s="27" t="s">
        <v>58</v>
      </c>
      <c r="AE11" s="27" t="s">
        <v>76</v>
      </c>
      <c r="AF11" s="28">
        <v>0</v>
      </c>
      <c r="AG11" s="28">
        <v>0</v>
      </c>
    </row>
    <row r="12" spans="1:33" s="11" customFormat="1" ht="51">
      <c r="A12" s="25">
        <v>5</v>
      </c>
      <c r="B12" s="26" t="s">
        <v>5</v>
      </c>
      <c r="C12" s="27" t="s">
        <v>50</v>
      </c>
      <c r="D12" s="27" t="s">
        <v>65</v>
      </c>
      <c r="E12" s="42">
        <f>6913.4*0.2</f>
        <v>1382.68</v>
      </c>
      <c r="F12" s="9" t="s">
        <v>98</v>
      </c>
      <c r="G12" s="27" t="s">
        <v>50</v>
      </c>
      <c r="H12" s="27" t="s">
        <v>66</v>
      </c>
      <c r="I12" s="42">
        <f>15739.36</f>
        <v>15739.36</v>
      </c>
      <c r="J12" s="27" t="s">
        <v>93</v>
      </c>
      <c r="K12" s="27" t="s">
        <v>65</v>
      </c>
      <c r="L12" s="42">
        <f>908.16</f>
        <v>908.16</v>
      </c>
      <c r="M12" s="27" t="s">
        <v>94</v>
      </c>
      <c r="N12" s="27" t="s">
        <v>49</v>
      </c>
      <c r="O12" s="27" t="s">
        <v>66</v>
      </c>
      <c r="P12" s="27">
        <v>16500.661</v>
      </c>
      <c r="Q12" s="27" t="s">
        <v>78</v>
      </c>
      <c r="R12" s="27" t="s">
        <v>49</v>
      </c>
      <c r="S12" s="27" t="s">
        <v>66</v>
      </c>
      <c r="T12" s="27">
        <v>27086.3</v>
      </c>
      <c r="U12" s="27" t="s">
        <v>79</v>
      </c>
      <c r="V12" s="27" t="s">
        <v>56</v>
      </c>
      <c r="W12" s="27" t="s">
        <v>72</v>
      </c>
      <c r="X12" s="27">
        <v>49383</v>
      </c>
      <c r="Y12" s="27" t="s">
        <v>82</v>
      </c>
      <c r="Z12" s="27" t="s">
        <v>55</v>
      </c>
      <c r="AA12" s="27" t="s">
        <v>66</v>
      </c>
      <c r="AB12" s="27">
        <v>1550.58</v>
      </c>
      <c r="AC12" s="27" t="s">
        <v>81</v>
      </c>
      <c r="AD12" s="27" t="s">
        <v>58</v>
      </c>
      <c r="AE12" s="27" t="s">
        <v>76</v>
      </c>
      <c r="AF12" s="27">
        <v>44866.92</v>
      </c>
      <c r="AG12" s="27" t="s">
        <v>85</v>
      </c>
    </row>
    <row r="13" spans="1:33" s="11" customFormat="1" ht="51">
      <c r="A13" s="25">
        <v>6</v>
      </c>
      <c r="B13" s="26" t="s">
        <v>6</v>
      </c>
      <c r="C13" s="27" t="s">
        <v>50</v>
      </c>
      <c r="D13" s="27" t="s">
        <v>65</v>
      </c>
      <c r="E13" s="42">
        <f>3396.4*0.2</f>
        <v>679.2800000000001</v>
      </c>
      <c r="F13" s="9" t="s">
        <v>98</v>
      </c>
      <c r="G13" s="27" t="s">
        <v>50</v>
      </c>
      <c r="H13" s="27" t="s">
        <v>66</v>
      </c>
      <c r="I13" s="42">
        <f>7691.32</f>
        <v>7691.32</v>
      </c>
      <c r="J13" s="27" t="s">
        <v>93</v>
      </c>
      <c r="K13" s="27" t="s">
        <v>65</v>
      </c>
      <c r="L13" s="42">
        <f>443.79</f>
        <v>443.79</v>
      </c>
      <c r="M13" s="27" t="s">
        <v>94</v>
      </c>
      <c r="N13" s="27" t="s">
        <v>49</v>
      </c>
      <c r="O13" s="27" t="s">
        <v>66</v>
      </c>
      <c r="P13" s="27">
        <v>9387.794</v>
      </c>
      <c r="Q13" s="27" t="s">
        <v>78</v>
      </c>
      <c r="R13" s="27" t="s">
        <v>49</v>
      </c>
      <c r="S13" s="27" t="s">
        <v>66</v>
      </c>
      <c r="T13" s="27">
        <v>15668.959</v>
      </c>
      <c r="U13" s="27" t="s">
        <v>79</v>
      </c>
      <c r="V13" s="27" t="s">
        <v>56</v>
      </c>
      <c r="W13" s="27" t="s">
        <v>72</v>
      </c>
      <c r="X13" s="27">
        <v>1397</v>
      </c>
      <c r="Y13" s="27" t="s">
        <v>82</v>
      </c>
      <c r="Z13" s="27" t="s">
        <v>55</v>
      </c>
      <c r="AA13" s="27" t="s">
        <v>66</v>
      </c>
      <c r="AB13" s="27">
        <v>761.63</v>
      </c>
      <c r="AC13" s="27" t="s">
        <v>81</v>
      </c>
      <c r="AD13" s="27" t="s">
        <v>58</v>
      </c>
      <c r="AE13" s="27" t="s">
        <v>76</v>
      </c>
      <c r="AF13" s="27">
        <v>20485.31</v>
      </c>
      <c r="AG13" s="27" t="s">
        <v>85</v>
      </c>
    </row>
    <row r="14" spans="1:33" s="11" customFormat="1" ht="51">
      <c r="A14" s="25">
        <v>7</v>
      </c>
      <c r="B14" s="26" t="s">
        <v>7</v>
      </c>
      <c r="C14" s="27" t="s">
        <v>50</v>
      </c>
      <c r="D14" s="27" t="s">
        <v>65</v>
      </c>
      <c r="E14" s="42">
        <f>2862.6*0.2</f>
        <v>572.52</v>
      </c>
      <c r="F14" s="9" t="s">
        <v>98</v>
      </c>
      <c r="G14" s="27" t="s">
        <v>48</v>
      </c>
      <c r="H14" s="27" t="s">
        <v>66</v>
      </c>
      <c r="I14" s="42"/>
      <c r="J14" s="27"/>
      <c r="K14" s="27"/>
      <c r="L14" s="42"/>
      <c r="M14" s="27"/>
      <c r="N14" s="27" t="s">
        <v>49</v>
      </c>
      <c r="O14" s="27" t="s">
        <v>66</v>
      </c>
      <c r="P14" s="27">
        <v>13471.683</v>
      </c>
      <c r="Q14" s="27" t="s">
        <v>78</v>
      </c>
      <c r="R14" s="27" t="s">
        <v>49</v>
      </c>
      <c r="S14" s="27" t="s">
        <v>66</v>
      </c>
      <c r="T14" s="27">
        <v>13430.316</v>
      </c>
      <c r="U14" s="27" t="s">
        <v>79</v>
      </c>
      <c r="V14" s="27" t="s">
        <v>56</v>
      </c>
      <c r="W14" s="27" t="s">
        <v>72</v>
      </c>
      <c r="X14" s="27">
        <v>5765</v>
      </c>
      <c r="Y14" s="27" t="s">
        <v>82</v>
      </c>
      <c r="Z14" s="27" t="s">
        <v>55</v>
      </c>
      <c r="AA14" s="27" t="s">
        <v>66</v>
      </c>
      <c r="AB14" s="27">
        <v>641.83</v>
      </c>
      <c r="AC14" s="27" t="s">
        <v>81</v>
      </c>
      <c r="AD14" s="27" t="s">
        <v>58</v>
      </c>
      <c r="AE14" s="27" t="s">
        <v>76</v>
      </c>
      <c r="AF14" s="27">
        <v>39665.9</v>
      </c>
      <c r="AG14" s="27" t="s">
        <v>85</v>
      </c>
    </row>
    <row r="15" spans="1:33" s="11" customFormat="1" ht="51">
      <c r="A15" s="25">
        <v>8</v>
      </c>
      <c r="B15" s="26" t="s">
        <v>8</v>
      </c>
      <c r="C15" s="27" t="s">
        <v>46</v>
      </c>
      <c r="D15" s="27" t="s">
        <v>65</v>
      </c>
      <c r="E15" s="42">
        <f>9298.6*0.2</f>
        <v>1859.7200000000003</v>
      </c>
      <c r="F15" s="9" t="s">
        <v>97</v>
      </c>
      <c r="G15" s="27" t="s">
        <v>46</v>
      </c>
      <c r="H15" s="27" t="s">
        <v>66</v>
      </c>
      <c r="I15" s="42">
        <v>20030.4</v>
      </c>
      <c r="J15" s="27" t="s">
        <v>93</v>
      </c>
      <c r="K15" s="27" t="s">
        <v>65</v>
      </c>
      <c r="L15" s="42">
        <v>1155.75</v>
      </c>
      <c r="M15" s="27" t="s">
        <v>95</v>
      </c>
      <c r="N15" s="27" t="s">
        <v>49</v>
      </c>
      <c r="O15" s="27" t="s">
        <v>66</v>
      </c>
      <c r="P15" s="27">
        <v>22839.049</v>
      </c>
      <c r="Q15" s="27" t="s">
        <v>78</v>
      </c>
      <c r="R15" s="27" t="s">
        <v>49</v>
      </c>
      <c r="S15" s="27" t="s">
        <v>66</v>
      </c>
      <c r="T15" s="27">
        <v>37170.805</v>
      </c>
      <c r="U15" s="27" t="s">
        <v>79</v>
      </c>
      <c r="V15" s="27" t="s">
        <v>56</v>
      </c>
      <c r="W15" s="27" t="s">
        <v>72</v>
      </c>
      <c r="X15" s="27">
        <v>90959</v>
      </c>
      <c r="Y15" s="27" t="s">
        <v>82</v>
      </c>
      <c r="Z15" s="27" t="s">
        <v>55</v>
      </c>
      <c r="AA15" s="27" t="s">
        <v>66</v>
      </c>
      <c r="AB15" s="27">
        <v>2083.83</v>
      </c>
      <c r="AC15" s="27" t="s">
        <v>81</v>
      </c>
      <c r="AD15" s="27" t="s">
        <v>58</v>
      </c>
      <c r="AE15" s="27" t="s">
        <v>76</v>
      </c>
      <c r="AF15" s="27">
        <v>53405.44</v>
      </c>
      <c r="AG15" s="27" t="s">
        <v>85</v>
      </c>
    </row>
    <row r="16" spans="1:33" s="11" customFormat="1" ht="51">
      <c r="A16" s="25">
        <v>9</v>
      </c>
      <c r="B16" s="26" t="s">
        <v>9</v>
      </c>
      <c r="C16" s="27" t="s">
        <v>46</v>
      </c>
      <c r="D16" s="27" t="s">
        <v>65</v>
      </c>
      <c r="E16" s="42">
        <f>7388.7*0.2</f>
        <v>1477.74</v>
      </c>
      <c r="F16" s="9" t="s">
        <v>97</v>
      </c>
      <c r="G16" s="27" t="s">
        <v>46</v>
      </c>
      <c r="H16" s="27" t="s">
        <v>66</v>
      </c>
      <c r="I16" s="42">
        <v>15210</v>
      </c>
      <c r="J16" s="27" t="s">
        <v>93</v>
      </c>
      <c r="K16" s="27" t="s">
        <v>65</v>
      </c>
      <c r="L16" s="42">
        <v>877.62</v>
      </c>
      <c r="M16" s="27" t="s">
        <v>95</v>
      </c>
      <c r="N16" s="27" t="s">
        <v>49</v>
      </c>
      <c r="O16" s="27" t="s">
        <v>66</v>
      </c>
      <c r="P16" s="27">
        <v>19859.047</v>
      </c>
      <c r="Q16" s="27" t="s">
        <v>78</v>
      </c>
      <c r="R16" s="27" t="s">
        <v>49</v>
      </c>
      <c r="S16" s="27" t="s">
        <v>66</v>
      </c>
      <c r="T16" s="27">
        <v>31911.105</v>
      </c>
      <c r="U16" s="27" t="s">
        <v>79</v>
      </c>
      <c r="V16" s="27" t="s">
        <v>56</v>
      </c>
      <c r="W16" s="27" t="s">
        <v>72</v>
      </c>
      <c r="X16" s="27">
        <v>59480</v>
      </c>
      <c r="Y16" s="27" t="s">
        <v>82</v>
      </c>
      <c r="Z16" s="27" t="s">
        <v>55</v>
      </c>
      <c r="AA16" s="27" t="s">
        <v>66</v>
      </c>
      <c r="AB16" s="27">
        <v>1667.64</v>
      </c>
      <c r="AC16" s="27" t="s">
        <v>81</v>
      </c>
      <c r="AD16" s="27" t="s">
        <v>58</v>
      </c>
      <c r="AE16" s="27" t="s">
        <v>76</v>
      </c>
      <c r="AF16" s="27">
        <v>42715.69</v>
      </c>
      <c r="AG16" s="27" t="s">
        <v>85</v>
      </c>
    </row>
    <row r="17" spans="1:33" s="11" customFormat="1" ht="51">
      <c r="A17" s="25">
        <v>10</v>
      </c>
      <c r="B17" s="26" t="s">
        <v>10</v>
      </c>
      <c r="C17" s="27" t="s">
        <v>46</v>
      </c>
      <c r="D17" s="27" t="s">
        <v>65</v>
      </c>
      <c r="E17" s="42">
        <f>9292.8*0.2</f>
        <v>1858.56</v>
      </c>
      <c r="F17" s="9" t="s">
        <v>97</v>
      </c>
      <c r="G17" s="27" t="s">
        <v>46</v>
      </c>
      <c r="H17" s="27" t="s">
        <v>66</v>
      </c>
      <c r="I17" s="42">
        <v>19890</v>
      </c>
      <c r="J17" s="27" t="s">
        <v>93</v>
      </c>
      <c r="K17" s="27" t="s">
        <v>65</v>
      </c>
      <c r="L17" s="42">
        <v>1147.65</v>
      </c>
      <c r="M17" s="27" t="s">
        <v>95</v>
      </c>
      <c r="N17" s="27" t="s">
        <v>49</v>
      </c>
      <c r="O17" s="27" t="s">
        <v>66</v>
      </c>
      <c r="P17" s="27">
        <v>24275.245</v>
      </c>
      <c r="Q17" s="27" t="s">
        <v>78</v>
      </c>
      <c r="R17" s="27" t="s">
        <v>49</v>
      </c>
      <c r="S17" s="27" t="s">
        <v>66</v>
      </c>
      <c r="T17" s="27">
        <v>39032.11</v>
      </c>
      <c r="U17" s="27" t="s">
        <v>79</v>
      </c>
      <c r="V17" s="27" t="s">
        <v>56</v>
      </c>
      <c r="W17" s="27" t="s">
        <v>72</v>
      </c>
      <c r="X17" s="27">
        <v>84946</v>
      </c>
      <c r="Y17" s="27" t="s">
        <v>82</v>
      </c>
      <c r="Z17" s="27" t="s">
        <v>55</v>
      </c>
      <c r="AA17" s="27" t="s">
        <v>66</v>
      </c>
      <c r="AB17" s="27">
        <v>2083.3</v>
      </c>
      <c r="AC17" s="27" t="s">
        <v>81</v>
      </c>
      <c r="AD17" s="27" t="s">
        <v>58</v>
      </c>
      <c r="AE17" s="27" t="s">
        <v>76</v>
      </c>
      <c r="AF17" s="27">
        <v>54247.34</v>
      </c>
      <c r="AG17" s="27" t="s">
        <v>85</v>
      </c>
    </row>
    <row r="18" spans="1:33" s="11" customFormat="1" ht="51">
      <c r="A18" s="25">
        <v>11</v>
      </c>
      <c r="B18" s="26" t="s">
        <v>11</v>
      </c>
      <c r="C18" s="27" t="s">
        <v>46</v>
      </c>
      <c r="D18" s="27" t="s">
        <v>65</v>
      </c>
      <c r="E18" s="42">
        <f>4170.9*0.2</f>
        <v>834.18</v>
      </c>
      <c r="F18" s="9" t="s">
        <v>97</v>
      </c>
      <c r="G18" s="27" t="s">
        <v>46</v>
      </c>
      <c r="H18" s="27" t="s">
        <v>66</v>
      </c>
      <c r="I18" s="42">
        <v>5756.4</v>
      </c>
      <c r="J18" s="27" t="s">
        <v>93</v>
      </c>
      <c r="K18" s="27" t="s">
        <v>65</v>
      </c>
      <c r="L18" s="42">
        <v>332.14</v>
      </c>
      <c r="M18" s="27" t="s">
        <v>95</v>
      </c>
      <c r="N18" s="27" t="s">
        <v>49</v>
      </c>
      <c r="O18" s="27" t="s">
        <v>66</v>
      </c>
      <c r="P18" s="27">
        <v>7591.008</v>
      </c>
      <c r="Q18" s="27" t="s">
        <v>78</v>
      </c>
      <c r="R18" s="27" t="s">
        <v>49</v>
      </c>
      <c r="S18" s="27" t="s">
        <v>66</v>
      </c>
      <c r="T18" s="27">
        <v>12420.944</v>
      </c>
      <c r="U18" s="27" t="s">
        <v>79</v>
      </c>
      <c r="V18" s="27" t="s">
        <v>56</v>
      </c>
      <c r="W18" s="27" t="s">
        <v>72</v>
      </c>
      <c r="X18" s="27">
        <v>42019</v>
      </c>
      <c r="Y18" s="27" t="s">
        <v>82</v>
      </c>
      <c r="Z18" s="27" t="s">
        <v>55</v>
      </c>
      <c r="AA18" s="27" t="s">
        <v>66</v>
      </c>
      <c r="AB18" s="27">
        <v>935.17</v>
      </c>
      <c r="AC18" s="27" t="s">
        <v>81</v>
      </c>
      <c r="AD18" s="27" t="s">
        <v>58</v>
      </c>
      <c r="AE18" s="27" t="s">
        <v>76</v>
      </c>
      <c r="AF18" s="27">
        <v>18671.77</v>
      </c>
      <c r="AG18" s="27" t="s">
        <v>85</v>
      </c>
    </row>
    <row r="19" spans="1:33" s="11" customFormat="1" ht="51">
      <c r="A19" s="25">
        <v>12</v>
      </c>
      <c r="B19" s="26" t="s">
        <v>12</v>
      </c>
      <c r="C19" s="27" t="s">
        <v>46</v>
      </c>
      <c r="D19" s="27" t="s">
        <v>65</v>
      </c>
      <c r="E19" s="42">
        <f>7396.2*0.2</f>
        <v>1479.24</v>
      </c>
      <c r="F19" s="9" t="s">
        <v>97</v>
      </c>
      <c r="G19" s="27" t="s">
        <v>46</v>
      </c>
      <c r="H19" s="27" t="s">
        <v>66</v>
      </c>
      <c r="I19" s="42">
        <v>16286.4</v>
      </c>
      <c r="J19" s="27" t="s">
        <v>93</v>
      </c>
      <c r="K19" s="27" t="s">
        <v>65</v>
      </c>
      <c r="L19" s="42">
        <v>939.73</v>
      </c>
      <c r="M19" s="27" t="s">
        <v>95</v>
      </c>
      <c r="N19" s="27" t="s">
        <v>49</v>
      </c>
      <c r="O19" s="27" t="s">
        <v>66</v>
      </c>
      <c r="P19" s="27">
        <v>19248.931</v>
      </c>
      <c r="Q19" s="27" t="s">
        <v>78</v>
      </c>
      <c r="R19" s="27" t="s">
        <v>49</v>
      </c>
      <c r="S19" s="27" t="s">
        <v>66</v>
      </c>
      <c r="T19" s="27">
        <v>31189.669</v>
      </c>
      <c r="U19" s="27" t="s">
        <v>79</v>
      </c>
      <c r="V19" s="27" t="s">
        <v>56</v>
      </c>
      <c r="W19" s="27" t="s">
        <v>72</v>
      </c>
      <c r="X19" s="27">
        <v>54315</v>
      </c>
      <c r="Y19" s="27" t="s">
        <v>82</v>
      </c>
      <c r="Z19" s="27" t="s">
        <v>55</v>
      </c>
      <c r="AA19" s="27" t="s">
        <v>66</v>
      </c>
      <c r="AB19" s="27">
        <v>1646</v>
      </c>
      <c r="AC19" s="27" t="s">
        <v>81</v>
      </c>
      <c r="AD19" s="27" t="s">
        <v>58</v>
      </c>
      <c r="AE19" s="27" t="s">
        <v>76</v>
      </c>
      <c r="AF19" s="27">
        <v>43541.6</v>
      </c>
      <c r="AG19" s="27" t="s">
        <v>85</v>
      </c>
    </row>
    <row r="20" spans="1:33" s="11" customFormat="1" ht="51">
      <c r="A20" s="25">
        <v>13</v>
      </c>
      <c r="B20" s="26" t="s">
        <v>13</v>
      </c>
      <c r="C20" s="27" t="s">
        <v>46</v>
      </c>
      <c r="D20" s="27" t="s">
        <v>65</v>
      </c>
      <c r="E20" s="42">
        <f>2043.9*0.2</f>
        <v>408.78000000000003</v>
      </c>
      <c r="F20" s="9" t="s">
        <v>97</v>
      </c>
      <c r="G20" s="27" t="s">
        <v>46</v>
      </c>
      <c r="H20" s="27" t="s">
        <v>66</v>
      </c>
      <c r="I20" s="42">
        <v>4680</v>
      </c>
      <c r="J20" s="27" t="s">
        <v>93</v>
      </c>
      <c r="K20" s="27" t="s">
        <v>65</v>
      </c>
      <c r="L20" s="42">
        <v>270.04</v>
      </c>
      <c r="M20" s="27" t="s">
        <v>95</v>
      </c>
      <c r="N20" s="27" t="s">
        <v>49</v>
      </c>
      <c r="O20" s="27" t="s">
        <v>66</v>
      </c>
      <c r="P20" s="27">
        <v>4867.648</v>
      </c>
      <c r="Q20" s="27" t="s">
        <v>78</v>
      </c>
      <c r="R20" s="27" t="s">
        <v>49</v>
      </c>
      <c r="S20" s="27" t="s">
        <v>66</v>
      </c>
      <c r="T20" s="27">
        <v>7542.566</v>
      </c>
      <c r="U20" s="27" t="s">
        <v>79</v>
      </c>
      <c r="V20" s="27" t="s">
        <v>56</v>
      </c>
      <c r="W20" s="27" t="s">
        <v>72</v>
      </c>
      <c r="X20" s="27">
        <v>26917</v>
      </c>
      <c r="Y20" s="27" t="s">
        <v>82</v>
      </c>
      <c r="Z20" s="27" t="s">
        <v>55</v>
      </c>
      <c r="AA20" s="27" t="s">
        <v>66</v>
      </c>
      <c r="AB20" s="27">
        <v>458.27</v>
      </c>
      <c r="AC20" s="27" t="s">
        <v>81</v>
      </c>
      <c r="AD20" s="27" t="s">
        <v>58</v>
      </c>
      <c r="AE20" s="27" t="s">
        <v>76</v>
      </c>
      <c r="AF20" s="27">
        <v>13406.59</v>
      </c>
      <c r="AG20" s="27" t="s">
        <v>85</v>
      </c>
    </row>
    <row r="21" spans="1:33" s="11" customFormat="1" ht="51">
      <c r="A21" s="25">
        <v>14</v>
      </c>
      <c r="B21" s="26" t="s">
        <v>14</v>
      </c>
      <c r="C21" s="27" t="s">
        <v>46</v>
      </c>
      <c r="D21" s="27" t="s">
        <v>65</v>
      </c>
      <c r="E21" s="42">
        <f>9315.5*0.2</f>
        <v>1863.1000000000001</v>
      </c>
      <c r="F21" s="9" t="s">
        <v>97</v>
      </c>
      <c r="G21" s="27" t="s">
        <v>46</v>
      </c>
      <c r="H21" s="27" t="s">
        <v>66</v>
      </c>
      <c r="I21" s="42">
        <v>18907.2</v>
      </c>
      <c r="J21" s="27" t="s">
        <v>93</v>
      </c>
      <c r="K21" s="27" t="s">
        <v>65</v>
      </c>
      <c r="L21" s="42">
        <v>1090.95</v>
      </c>
      <c r="M21" s="27" t="s">
        <v>95</v>
      </c>
      <c r="N21" s="27" t="s">
        <v>49</v>
      </c>
      <c r="O21" s="27" t="s">
        <v>66</v>
      </c>
      <c r="P21" s="27">
        <v>22570.625</v>
      </c>
      <c r="Q21" s="27" t="s">
        <v>78</v>
      </c>
      <c r="R21" s="27" t="s">
        <v>49</v>
      </c>
      <c r="S21" s="27" t="s">
        <v>66</v>
      </c>
      <c r="T21" s="27">
        <v>36728.718</v>
      </c>
      <c r="U21" s="27" t="s">
        <v>79</v>
      </c>
      <c r="V21" s="27" t="s">
        <v>56</v>
      </c>
      <c r="W21" s="27" t="s">
        <v>72</v>
      </c>
      <c r="X21" s="27">
        <v>53572</v>
      </c>
      <c r="Y21" s="27" t="s">
        <v>82</v>
      </c>
      <c r="Z21" s="27" t="s">
        <v>55</v>
      </c>
      <c r="AA21" s="27" t="s">
        <v>66</v>
      </c>
      <c r="AB21" s="27">
        <v>2087.17</v>
      </c>
      <c r="AC21" s="27" t="s">
        <v>81</v>
      </c>
      <c r="AD21" s="27" t="s">
        <v>58</v>
      </c>
      <c r="AE21" s="27" t="s">
        <v>76</v>
      </c>
      <c r="AF21" s="27">
        <v>51195.46</v>
      </c>
      <c r="AG21" s="27" t="s">
        <v>85</v>
      </c>
    </row>
    <row r="22" spans="1:33" s="11" customFormat="1" ht="51">
      <c r="A22" s="25">
        <v>15</v>
      </c>
      <c r="B22" s="26" t="s">
        <v>15</v>
      </c>
      <c r="C22" s="27" t="s">
        <v>46</v>
      </c>
      <c r="D22" s="27" t="s">
        <v>65</v>
      </c>
      <c r="E22" s="42">
        <f>7404.9*0.2</f>
        <v>1480.98</v>
      </c>
      <c r="F22" s="9" t="s">
        <v>97</v>
      </c>
      <c r="G22" s="27" t="s">
        <v>46</v>
      </c>
      <c r="H22" s="27" t="s">
        <v>66</v>
      </c>
      <c r="I22" s="42">
        <v>14274</v>
      </c>
      <c r="J22" s="27" t="s">
        <v>93</v>
      </c>
      <c r="K22" s="27" t="s">
        <v>65</v>
      </c>
      <c r="L22" s="42">
        <v>823.61</v>
      </c>
      <c r="M22" s="27" t="s">
        <v>95</v>
      </c>
      <c r="N22" s="27" t="s">
        <v>49</v>
      </c>
      <c r="O22" s="27" t="s">
        <v>66</v>
      </c>
      <c r="P22" s="27">
        <v>17516.13</v>
      </c>
      <c r="Q22" s="27" t="s">
        <v>78</v>
      </c>
      <c r="R22" s="27" t="s">
        <v>49</v>
      </c>
      <c r="S22" s="27" t="s">
        <v>66</v>
      </c>
      <c r="T22" s="27">
        <v>28581.738</v>
      </c>
      <c r="U22" s="27" t="s">
        <v>79</v>
      </c>
      <c r="V22" s="27" t="s">
        <v>56</v>
      </c>
      <c r="W22" s="27" t="s">
        <v>72</v>
      </c>
      <c r="X22" s="27">
        <v>111161</v>
      </c>
      <c r="Y22" s="27" t="s">
        <v>82</v>
      </c>
      <c r="Z22" s="27" t="s">
        <v>55</v>
      </c>
      <c r="AA22" s="27" t="s">
        <v>66</v>
      </c>
      <c r="AB22" s="27">
        <v>1659.79</v>
      </c>
      <c r="AC22" s="27" t="s">
        <v>81</v>
      </c>
      <c r="AD22" s="27" t="s">
        <v>58</v>
      </c>
      <c r="AE22" s="27" t="s">
        <v>76</v>
      </c>
      <c r="AF22" s="27">
        <v>37839.58</v>
      </c>
      <c r="AG22" s="27" t="s">
        <v>85</v>
      </c>
    </row>
    <row r="23" spans="1:33" s="11" customFormat="1" ht="51">
      <c r="A23" s="25">
        <v>16</v>
      </c>
      <c r="B23" s="26" t="s">
        <v>16</v>
      </c>
      <c r="C23" s="27" t="s">
        <v>46</v>
      </c>
      <c r="D23" s="27" t="s">
        <v>65</v>
      </c>
      <c r="E23" s="42">
        <f>5578.2*0.2</f>
        <v>1115.64</v>
      </c>
      <c r="F23" s="9" t="s">
        <v>97</v>
      </c>
      <c r="G23" s="27" t="s">
        <v>46</v>
      </c>
      <c r="H23" s="27" t="s">
        <v>66</v>
      </c>
      <c r="I23" s="42">
        <v>10998</v>
      </c>
      <c r="J23" s="27" t="s">
        <v>93</v>
      </c>
      <c r="K23" s="27" t="s">
        <v>65</v>
      </c>
      <c r="L23" s="42">
        <v>634.58</v>
      </c>
      <c r="M23" s="27" t="s">
        <v>95</v>
      </c>
      <c r="N23" s="27" t="s">
        <v>49</v>
      </c>
      <c r="O23" s="27" t="s">
        <v>66</v>
      </c>
      <c r="P23" s="27">
        <v>13736.801</v>
      </c>
      <c r="Q23" s="27" t="s">
        <v>78</v>
      </c>
      <c r="R23" s="27" t="s">
        <v>49</v>
      </c>
      <c r="S23" s="27" t="s">
        <v>66</v>
      </c>
      <c r="T23" s="27">
        <v>22420.847</v>
      </c>
      <c r="U23" s="27" t="s">
        <v>79</v>
      </c>
      <c r="V23" s="27" t="s">
        <v>56</v>
      </c>
      <c r="W23" s="27" t="s">
        <v>72</v>
      </c>
      <c r="X23" s="27">
        <v>54607</v>
      </c>
      <c r="Y23" s="27" t="s">
        <v>82</v>
      </c>
      <c r="Z23" s="27" t="s">
        <v>55</v>
      </c>
      <c r="AA23" s="27" t="s">
        <v>66</v>
      </c>
      <c r="AB23" s="27">
        <v>1250.2</v>
      </c>
      <c r="AC23" s="27" t="s">
        <v>81</v>
      </c>
      <c r="AD23" s="27" t="s">
        <v>58</v>
      </c>
      <c r="AE23" s="27" t="s">
        <v>76</v>
      </c>
      <c r="AF23" s="27">
        <v>29380.41</v>
      </c>
      <c r="AG23" s="27" t="s">
        <v>85</v>
      </c>
    </row>
    <row r="24" spans="1:33" s="11" customFormat="1" ht="51">
      <c r="A24" s="12">
        <v>17</v>
      </c>
      <c r="B24" s="8" t="s">
        <v>17</v>
      </c>
      <c r="C24" s="9" t="s">
        <v>51</v>
      </c>
      <c r="D24" s="9" t="s">
        <v>99</v>
      </c>
      <c r="E24" s="43">
        <f>38.3*7*7</f>
        <v>1876.6999999999998</v>
      </c>
      <c r="F24" s="9" t="s">
        <v>100</v>
      </c>
      <c r="G24" s="9" t="s">
        <v>48</v>
      </c>
      <c r="H24" s="27"/>
      <c r="I24" s="43"/>
      <c r="J24" s="9"/>
      <c r="K24" s="27"/>
      <c r="L24" s="43"/>
      <c r="M24" s="13"/>
      <c r="N24" s="9" t="s">
        <v>49</v>
      </c>
      <c r="O24" s="9" t="s">
        <v>66</v>
      </c>
      <c r="P24" s="9">
        <v>92.997</v>
      </c>
      <c r="Q24" s="9" t="s">
        <v>78</v>
      </c>
      <c r="R24" s="9" t="s">
        <v>49</v>
      </c>
      <c r="S24" s="9" t="s">
        <v>66</v>
      </c>
      <c r="T24" s="9">
        <v>23.329</v>
      </c>
      <c r="U24" s="9" t="s">
        <v>79</v>
      </c>
      <c r="V24" s="9" t="s">
        <v>56</v>
      </c>
      <c r="W24" s="9" t="s">
        <v>72</v>
      </c>
      <c r="X24" s="13">
        <v>0</v>
      </c>
      <c r="Y24" s="9" t="s">
        <v>82</v>
      </c>
      <c r="Z24" s="9" t="s">
        <v>55</v>
      </c>
      <c r="AA24" s="9" t="s">
        <v>66</v>
      </c>
      <c r="AB24" s="9">
        <v>8.58</v>
      </c>
      <c r="AC24" s="9" t="s">
        <v>81</v>
      </c>
      <c r="AD24" s="9" t="s">
        <v>58</v>
      </c>
      <c r="AE24" s="9" t="s">
        <v>76</v>
      </c>
      <c r="AF24" s="9">
        <v>598.16</v>
      </c>
      <c r="AG24" s="29" t="s">
        <v>86</v>
      </c>
    </row>
    <row r="25" spans="1:33" s="11" customFormat="1" ht="51">
      <c r="A25" s="10">
        <v>18</v>
      </c>
      <c r="B25" s="8" t="s">
        <v>18</v>
      </c>
      <c r="C25" s="9" t="s">
        <v>51</v>
      </c>
      <c r="D25" s="9" t="s">
        <v>99</v>
      </c>
      <c r="E25" s="43">
        <f>44.7*7*7</f>
        <v>2190.3</v>
      </c>
      <c r="F25" s="9" t="s">
        <v>100</v>
      </c>
      <c r="G25" s="9" t="s">
        <v>48</v>
      </c>
      <c r="H25" s="27"/>
      <c r="I25" s="43"/>
      <c r="J25" s="9"/>
      <c r="K25" s="27"/>
      <c r="L25" s="43"/>
      <c r="M25" s="13"/>
      <c r="N25" s="9" t="s">
        <v>49</v>
      </c>
      <c r="O25" s="9" t="s">
        <v>66</v>
      </c>
      <c r="P25" s="9">
        <v>261.024</v>
      </c>
      <c r="Q25" s="9" t="s">
        <v>78</v>
      </c>
      <c r="R25" s="9" t="s">
        <v>49</v>
      </c>
      <c r="S25" s="9" t="s">
        <v>66</v>
      </c>
      <c r="T25" s="9">
        <v>261.079</v>
      </c>
      <c r="U25" s="9" t="s">
        <v>79</v>
      </c>
      <c r="V25" s="9" t="s">
        <v>56</v>
      </c>
      <c r="W25" s="9" t="s">
        <v>72</v>
      </c>
      <c r="X25" s="13">
        <v>0</v>
      </c>
      <c r="Y25" s="9" t="s">
        <v>82</v>
      </c>
      <c r="Z25" s="9" t="s">
        <v>55</v>
      </c>
      <c r="AA25" s="9" t="s">
        <v>66</v>
      </c>
      <c r="AB25" s="9">
        <v>10.02</v>
      </c>
      <c r="AC25" s="9" t="s">
        <v>81</v>
      </c>
      <c r="AD25" s="9" t="s">
        <v>58</v>
      </c>
      <c r="AE25" s="9" t="s">
        <v>76</v>
      </c>
      <c r="AF25" s="9">
        <v>1191.17</v>
      </c>
      <c r="AG25" s="29" t="s">
        <v>86</v>
      </c>
    </row>
    <row r="26" spans="1:33" s="11" customFormat="1" ht="51">
      <c r="A26" s="10">
        <v>19</v>
      </c>
      <c r="B26" s="8" t="s">
        <v>19</v>
      </c>
      <c r="C26" s="9" t="s">
        <v>50</v>
      </c>
      <c r="D26" s="9" t="s">
        <v>65</v>
      </c>
      <c r="E26" s="43">
        <f>4417.1*0.2</f>
        <v>883.4200000000001</v>
      </c>
      <c r="F26" s="9" t="s">
        <v>98</v>
      </c>
      <c r="G26" s="9" t="s">
        <v>50</v>
      </c>
      <c r="H26" s="27" t="s">
        <v>66</v>
      </c>
      <c r="I26" s="42">
        <v>9532.64</v>
      </c>
      <c r="J26" s="27" t="s">
        <v>93</v>
      </c>
      <c r="K26" s="27" t="s">
        <v>65</v>
      </c>
      <c r="L26" s="42">
        <v>550.03</v>
      </c>
      <c r="M26" s="27" t="s">
        <v>94</v>
      </c>
      <c r="N26" s="9" t="s">
        <v>49</v>
      </c>
      <c r="O26" s="9" t="s">
        <v>66</v>
      </c>
      <c r="P26" s="9">
        <v>11706.005</v>
      </c>
      <c r="Q26" s="9" t="s">
        <v>78</v>
      </c>
      <c r="R26" s="9" t="s">
        <v>49</v>
      </c>
      <c r="S26" s="9" t="s">
        <v>66</v>
      </c>
      <c r="T26" s="9">
        <v>19400.584</v>
      </c>
      <c r="U26" s="9" t="s">
        <v>79</v>
      </c>
      <c r="V26" s="9" t="s">
        <v>56</v>
      </c>
      <c r="W26" s="9" t="s">
        <v>72</v>
      </c>
      <c r="X26" s="9">
        <v>25019</v>
      </c>
      <c r="Y26" s="9" t="s">
        <v>82</v>
      </c>
      <c r="Z26" s="9" t="s">
        <v>55</v>
      </c>
      <c r="AA26" s="9" t="s">
        <v>66</v>
      </c>
      <c r="AB26" s="9">
        <v>990.38</v>
      </c>
      <c r="AC26" s="9" t="s">
        <v>81</v>
      </c>
      <c r="AD26" s="9" t="s">
        <v>58</v>
      </c>
      <c r="AE26" s="9" t="s">
        <v>76</v>
      </c>
      <c r="AF26" s="9">
        <v>27296.93</v>
      </c>
      <c r="AG26" s="29" t="s">
        <v>85</v>
      </c>
    </row>
    <row r="27" spans="1:33" s="11" customFormat="1" ht="51">
      <c r="A27" s="12">
        <v>20</v>
      </c>
      <c r="B27" s="8" t="s">
        <v>20</v>
      </c>
      <c r="C27" s="9" t="s">
        <v>50</v>
      </c>
      <c r="D27" s="9" t="s">
        <v>65</v>
      </c>
      <c r="E27" s="43">
        <f>1608.73*0.2</f>
        <v>321.74600000000004</v>
      </c>
      <c r="F27" s="9" t="s">
        <v>98</v>
      </c>
      <c r="G27" s="9" t="s">
        <v>48</v>
      </c>
      <c r="H27" s="27"/>
      <c r="I27" s="43"/>
      <c r="J27" s="9"/>
      <c r="K27" s="27"/>
      <c r="L27" s="43"/>
      <c r="M27" s="9"/>
      <c r="N27" s="9" t="s">
        <v>49</v>
      </c>
      <c r="O27" s="9" t="s">
        <v>66</v>
      </c>
      <c r="P27" s="9">
        <v>8713.697</v>
      </c>
      <c r="Q27" s="9" t="s">
        <v>78</v>
      </c>
      <c r="R27" s="9" t="s">
        <v>49</v>
      </c>
      <c r="S27" s="9" t="s">
        <v>66</v>
      </c>
      <c r="T27" s="9">
        <v>8693.935</v>
      </c>
      <c r="U27" s="9" t="s">
        <v>79</v>
      </c>
      <c r="V27" s="9" t="s">
        <v>56</v>
      </c>
      <c r="W27" s="9" t="s">
        <v>72</v>
      </c>
      <c r="X27" s="9">
        <v>19936</v>
      </c>
      <c r="Y27" s="9" t="s">
        <v>82</v>
      </c>
      <c r="Z27" s="9" t="s">
        <v>55</v>
      </c>
      <c r="AA27" s="9" t="s">
        <v>66</v>
      </c>
      <c r="AB27" s="9">
        <v>360.56</v>
      </c>
      <c r="AC27" s="9" t="s">
        <v>81</v>
      </c>
      <c r="AD27" s="9" t="s">
        <v>58</v>
      </c>
      <c r="AE27" s="9" t="s">
        <v>76</v>
      </c>
      <c r="AF27" s="9">
        <v>21070.99</v>
      </c>
      <c r="AG27" s="29" t="s">
        <v>84</v>
      </c>
    </row>
    <row r="28" spans="1:33" s="11" customFormat="1" ht="51">
      <c r="A28" s="10">
        <v>21</v>
      </c>
      <c r="B28" s="8" t="s">
        <v>21</v>
      </c>
      <c r="C28" s="9" t="s">
        <v>50</v>
      </c>
      <c r="D28" s="9" t="s">
        <v>65</v>
      </c>
      <c r="E28" s="43">
        <f>3504.4*0.2</f>
        <v>700.8800000000001</v>
      </c>
      <c r="F28" s="9" t="s">
        <v>98</v>
      </c>
      <c r="G28" s="9" t="s">
        <v>48</v>
      </c>
      <c r="H28" s="27"/>
      <c r="I28" s="43"/>
      <c r="J28" s="9"/>
      <c r="K28" s="27"/>
      <c r="L28" s="43"/>
      <c r="M28" s="9"/>
      <c r="N28" s="9" t="s">
        <v>49</v>
      </c>
      <c r="O28" s="9" t="s">
        <v>66</v>
      </c>
      <c r="P28" s="9">
        <v>15366.628</v>
      </c>
      <c r="Q28" s="9" t="s">
        <v>78</v>
      </c>
      <c r="R28" s="9" t="s">
        <v>49</v>
      </c>
      <c r="S28" s="9" t="s">
        <v>66</v>
      </c>
      <c r="T28" s="9">
        <v>15326.896</v>
      </c>
      <c r="U28" s="9" t="s">
        <v>79</v>
      </c>
      <c r="V28" s="9" t="s">
        <v>56</v>
      </c>
      <c r="W28" s="9" t="s">
        <v>72</v>
      </c>
      <c r="X28" s="9">
        <v>35761</v>
      </c>
      <c r="Y28" s="9" t="s">
        <v>82</v>
      </c>
      <c r="Z28" s="9" t="s">
        <v>55</v>
      </c>
      <c r="AA28" s="9" t="s">
        <v>66</v>
      </c>
      <c r="AB28" s="9">
        <v>788.02</v>
      </c>
      <c r="AC28" s="9" t="s">
        <v>81</v>
      </c>
      <c r="AD28" s="9" t="s">
        <v>58</v>
      </c>
      <c r="AE28" s="9" t="s">
        <v>76</v>
      </c>
      <c r="AF28" s="9">
        <v>37405.58</v>
      </c>
      <c r="AG28" s="29" t="s">
        <v>84</v>
      </c>
    </row>
    <row r="29" spans="1:33" s="11" customFormat="1" ht="51">
      <c r="A29" s="10">
        <v>22</v>
      </c>
      <c r="B29" s="8" t="s">
        <v>22</v>
      </c>
      <c r="C29" s="9" t="s">
        <v>46</v>
      </c>
      <c r="D29" s="9" t="s">
        <v>65</v>
      </c>
      <c r="E29" s="43">
        <f>7206.4*0.2</f>
        <v>1441.28</v>
      </c>
      <c r="F29" s="9" t="s">
        <v>97</v>
      </c>
      <c r="G29" s="27" t="s">
        <v>46</v>
      </c>
      <c r="H29" s="27" t="s">
        <v>66</v>
      </c>
      <c r="I29" s="42">
        <v>8731.96</v>
      </c>
      <c r="J29" s="27" t="s">
        <v>93</v>
      </c>
      <c r="K29" s="27" t="s">
        <v>65</v>
      </c>
      <c r="L29" s="42">
        <v>503.83</v>
      </c>
      <c r="M29" s="27" t="s">
        <v>95</v>
      </c>
      <c r="N29" s="9" t="s">
        <v>49</v>
      </c>
      <c r="O29" s="9" t="s">
        <v>66</v>
      </c>
      <c r="P29" s="9">
        <v>11572.841</v>
      </c>
      <c r="Q29" s="9" t="s">
        <v>78</v>
      </c>
      <c r="R29" s="9" t="s">
        <v>49</v>
      </c>
      <c r="S29" s="9" t="s">
        <v>66</v>
      </c>
      <c r="T29" s="9">
        <v>18635.226</v>
      </c>
      <c r="U29" s="9" t="s">
        <v>79</v>
      </c>
      <c r="V29" s="9" t="s">
        <v>56</v>
      </c>
      <c r="W29" s="9" t="s">
        <v>72</v>
      </c>
      <c r="X29" s="9">
        <v>34340</v>
      </c>
      <c r="Y29" s="9" t="s">
        <v>82</v>
      </c>
      <c r="Z29" s="9" t="s">
        <v>55</v>
      </c>
      <c r="AA29" s="9" t="s">
        <v>66</v>
      </c>
      <c r="AB29" s="9">
        <v>1614.3</v>
      </c>
      <c r="AC29" s="9" t="s">
        <v>81</v>
      </c>
      <c r="AD29" s="9" t="s">
        <v>58</v>
      </c>
      <c r="AE29" s="9" t="s">
        <v>76</v>
      </c>
      <c r="AF29" s="9">
        <v>19907.86</v>
      </c>
      <c r="AG29" s="29" t="s">
        <v>85</v>
      </c>
    </row>
    <row r="30" spans="1:33" s="11" customFormat="1" ht="51">
      <c r="A30" s="12">
        <v>23</v>
      </c>
      <c r="B30" s="8" t="s">
        <v>23</v>
      </c>
      <c r="C30" s="9" t="s">
        <v>50</v>
      </c>
      <c r="D30" s="9" t="s">
        <v>65</v>
      </c>
      <c r="E30" s="43">
        <f>2329.2*0.2</f>
        <v>465.84</v>
      </c>
      <c r="F30" s="9" t="s">
        <v>98</v>
      </c>
      <c r="G30" s="9" t="s">
        <v>50</v>
      </c>
      <c r="H30" s="27" t="s">
        <v>66</v>
      </c>
      <c r="I30" s="42">
        <v>4865.64</v>
      </c>
      <c r="J30" s="27" t="s">
        <v>93</v>
      </c>
      <c r="K30" s="27" t="s">
        <v>65</v>
      </c>
      <c r="L30" s="42">
        <v>280.75</v>
      </c>
      <c r="M30" s="27" t="s">
        <v>94</v>
      </c>
      <c r="N30" s="9" t="s">
        <v>49</v>
      </c>
      <c r="O30" s="9" t="s">
        <v>66</v>
      </c>
      <c r="P30" s="9">
        <v>6045.497</v>
      </c>
      <c r="Q30" s="9" t="s">
        <v>78</v>
      </c>
      <c r="R30" s="9" t="s">
        <v>49</v>
      </c>
      <c r="S30" s="9" t="s">
        <v>66</v>
      </c>
      <c r="T30" s="9">
        <v>10100.806</v>
      </c>
      <c r="U30" s="9" t="s">
        <v>79</v>
      </c>
      <c r="V30" s="9" t="s">
        <v>56</v>
      </c>
      <c r="W30" s="9" t="s">
        <v>72</v>
      </c>
      <c r="X30" s="9">
        <v>7852</v>
      </c>
      <c r="Y30" s="9" t="s">
        <v>82</v>
      </c>
      <c r="Z30" s="9" t="s">
        <v>55</v>
      </c>
      <c r="AA30" s="9" t="s">
        <v>66</v>
      </c>
      <c r="AB30" s="9">
        <v>522.24</v>
      </c>
      <c r="AC30" s="9" t="s">
        <v>81</v>
      </c>
      <c r="AD30" s="9" t="s">
        <v>58</v>
      </c>
      <c r="AE30" s="9" t="s">
        <v>76</v>
      </c>
      <c r="AF30" s="9">
        <v>12800.44</v>
      </c>
      <c r="AG30" s="29" t="s">
        <v>85</v>
      </c>
    </row>
    <row r="31" spans="1:33" s="11" customFormat="1" ht="51">
      <c r="A31" s="10">
        <v>24</v>
      </c>
      <c r="B31" s="8" t="s">
        <v>24</v>
      </c>
      <c r="C31" s="9" t="s">
        <v>50</v>
      </c>
      <c r="D31" s="9" t="s">
        <v>65</v>
      </c>
      <c r="E31" s="43">
        <f>3855.9*0.2</f>
        <v>771.1800000000001</v>
      </c>
      <c r="F31" s="9" t="s">
        <v>98</v>
      </c>
      <c r="G31" s="9" t="s">
        <v>50</v>
      </c>
      <c r="H31" s="27" t="s">
        <v>66</v>
      </c>
      <c r="I31" s="42">
        <v>8002.8</v>
      </c>
      <c r="J31" s="27" t="s">
        <v>93</v>
      </c>
      <c r="K31" s="27" t="s">
        <v>65</v>
      </c>
      <c r="L31" s="42">
        <v>461.76</v>
      </c>
      <c r="M31" s="27" t="s">
        <v>94</v>
      </c>
      <c r="N31" s="9" t="s">
        <v>49</v>
      </c>
      <c r="O31" s="9" t="s">
        <v>66</v>
      </c>
      <c r="P31" s="9">
        <v>9574.885</v>
      </c>
      <c r="Q31" s="9" t="s">
        <v>78</v>
      </c>
      <c r="R31" s="9" t="s">
        <v>49</v>
      </c>
      <c r="S31" s="9" t="s">
        <v>66</v>
      </c>
      <c r="T31" s="9">
        <v>15950</v>
      </c>
      <c r="U31" s="9" t="s">
        <v>79</v>
      </c>
      <c r="V31" s="9" t="s">
        <v>56</v>
      </c>
      <c r="W31" s="9" t="s">
        <v>72</v>
      </c>
      <c r="X31" s="9">
        <v>12080</v>
      </c>
      <c r="Y31" s="9" t="s">
        <v>82</v>
      </c>
      <c r="Z31" s="9" t="s">
        <v>55</v>
      </c>
      <c r="AA31" s="9" t="s">
        <v>66</v>
      </c>
      <c r="AB31" s="9">
        <v>864.34</v>
      </c>
      <c r="AC31" s="9" t="s">
        <v>81</v>
      </c>
      <c r="AD31" s="9" t="s">
        <v>58</v>
      </c>
      <c r="AE31" s="9" t="s">
        <v>76</v>
      </c>
      <c r="AF31" s="9">
        <v>21959.13</v>
      </c>
      <c r="AG31" s="29" t="s">
        <v>85</v>
      </c>
    </row>
    <row r="32" spans="1:33" s="11" customFormat="1" ht="51">
      <c r="A32" s="10">
        <v>25</v>
      </c>
      <c r="B32" s="8" t="s">
        <v>25</v>
      </c>
      <c r="C32" s="9" t="s">
        <v>46</v>
      </c>
      <c r="D32" s="9" t="s">
        <v>65</v>
      </c>
      <c r="E32" s="43">
        <f>12733.9*0.2</f>
        <v>2546.78</v>
      </c>
      <c r="F32" s="9" t="s">
        <v>97</v>
      </c>
      <c r="G32" s="27" t="s">
        <v>46</v>
      </c>
      <c r="H32" s="27" t="s">
        <v>66</v>
      </c>
      <c r="I32" s="42">
        <v>15724.8</v>
      </c>
      <c r="J32" s="27" t="s">
        <v>93</v>
      </c>
      <c r="K32" s="27" t="s">
        <v>65</v>
      </c>
      <c r="L32" s="42">
        <v>907.32</v>
      </c>
      <c r="M32" s="27" t="s">
        <v>95</v>
      </c>
      <c r="N32" s="9" t="s">
        <v>49</v>
      </c>
      <c r="O32" s="9" t="s">
        <v>66</v>
      </c>
      <c r="P32" s="9">
        <v>19746.863</v>
      </c>
      <c r="Q32" s="9" t="s">
        <v>78</v>
      </c>
      <c r="R32" s="9" t="s">
        <v>49</v>
      </c>
      <c r="S32" s="9" t="s">
        <v>66</v>
      </c>
      <c r="T32" s="9">
        <v>31939.441</v>
      </c>
      <c r="U32" s="9" t="s">
        <v>79</v>
      </c>
      <c r="V32" s="9" t="s">
        <v>56</v>
      </c>
      <c r="W32" s="9" t="s">
        <v>72</v>
      </c>
      <c r="X32" s="9">
        <v>79245</v>
      </c>
      <c r="Y32" s="9" t="s">
        <v>82</v>
      </c>
      <c r="Z32" s="9" t="s">
        <v>55</v>
      </c>
      <c r="AA32" s="9" t="s">
        <v>66</v>
      </c>
      <c r="AB32" s="9">
        <v>2851.59</v>
      </c>
      <c r="AC32" s="9" t="s">
        <v>81</v>
      </c>
      <c r="AD32" s="9" t="s">
        <v>58</v>
      </c>
      <c r="AE32" s="9" t="s">
        <v>76</v>
      </c>
      <c r="AF32" s="9">
        <v>36493.01</v>
      </c>
      <c r="AG32" s="29" t="s">
        <v>85</v>
      </c>
    </row>
    <row r="33" spans="1:33" s="11" customFormat="1" ht="51">
      <c r="A33" s="12">
        <v>26</v>
      </c>
      <c r="B33" s="8" t="s">
        <v>26</v>
      </c>
      <c r="C33" s="9" t="s">
        <v>46</v>
      </c>
      <c r="D33" s="9" t="s">
        <v>65</v>
      </c>
      <c r="E33" s="43">
        <f>6694.1*0.2</f>
        <v>1338.8200000000002</v>
      </c>
      <c r="F33" s="9" t="s">
        <v>97</v>
      </c>
      <c r="G33" s="27" t="s">
        <v>46</v>
      </c>
      <c r="H33" s="27" t="s">
        <v>66</v>
      </c>
      <c r="I33" s="42">
        <v>14835.6</v>
      </c>
      <c r="J33" s="27" t="s">
        <v>93</v>
      </c>
      <c r="K33" s="27" t="s">
        <v>65</v>
      </c>
      <c r="L33" s="42">
        <v>856.01</v>
      </c>
      <c r="M33" s="27" t="s">
        <v>95</v>
      </c>
      <c r="N33" s="9" t="s">
        <v>49</v>
      </c>
      <c r="O33" s="9" t="s">
        <v>66</v>
      </c>
      <c r="P33" s="9">
        <v>17237.365</v>
      </c>
      <c r="Q33" s="9" t="s">
        <v>78</v>
      </c>
      <c r="R33" s="9" t="s">
        <v>49</v>
      </c>
      <c r="S33" s="9" t="s">
        <v>66</v>
      </c>
      <c r="T33" s="9">
        <v>30550.053</v>
      </c>
      <c r="U33" s="9" t="s">
        <v>79</v>
      </c>
      <c r="V33" s="9" t="s">
        <v>56</v>
      </c>
      <c r="W33" s="9" t="s">
        <v>72</v>
      </c>
      <c r="X33" s="9">
        <v>64498</v>
      </c>
      <c r="Y33" s="9" t="s">
        <v>82</v>
      </c>
      <c r="Z33" s="9" t="s">
        <v>55</v>
      </c>
      <c r="AA33" s="9" t="s">
        <v>66</v>
      </c>
      <c r="AB33" s="9">
        <v>1500.85</v>
      </c>
      <c r="AC33" s="9" t="s">
        <v>81</v>
      </c>
      <c r="AD33" s="9" t="s">
        <v>58</v>
      </c>
      <c r="AE33" s="9" t="s">
        <v>76</v>
      </c>
      <c r="AF33" s="9">
        <v>37882.97</v>
      </c>
      <c r="AG33" s="29" t="s">
        <v>85</v>
      </c>
    </row>
    <row r="34" spans="1:33" s="11" customFormat="1" ht="51">
      <c r="A34" s="10">
        <v>27</v>
      </c>
      <c r="B34" s="8" t="s">
        <v>27</v>
      </c>
      <c r="C34" s="9" t="s">
        <v>50</v>
      </c>
      <c r="D34" s="9" t="s">
        <v>65</v>
      </c>
      <c r="E34" s="43">
        <f>7408.5*0.2</f>
        <v>1481.7</v>
      </c>
      <c r="F34" s="9" t="s">
        <v>98</v>
      </c>
      <c r="G34" s="9" t="s">
        <v>50</v>
      </c>
      <c r="H34" s="27" t="s">
        <v>66</v>
      </c>
      <c r="I34" s="42">
        <v>13765.44</v>
      </c>
      <c r="J34" s="27" t="s">
        <v>93</v>
      </c>
      <c r="K34" s="27" t="s">
        <v>65</v>
      </c>
      <c r="L34" s="42">
        <v>794.26</v>
      </c>
      <c r="M34" s="27" t="s">
        <v>94</v>
      </c>
      <c r="N34" s="9" t="s">
        <v>49</v>
      </c>
      <c r="O34" s="9" t="s">
        <v>66</v>
      </c>
      <c r="P34" s="9">
        <v>18151.355</v>
      </c>
      <c r="Q34" s="9" t="s">
        <v>78</v>
      </c>
      <c r="R34" s="9" t="s">
        <v>49</v>
      </c>
      <c r="S34" s="9" t="s">
        <v>66</v>
      </c>
      <c r="T34" s="9">
        <v>30387.057</v>
      </c>
      <c r="U34" s="9" t="s">
        <v>79</v>
      </c>
      <c r="V34" s="9" t="s">
        <v>56</v>
      </c>
      <c r="W34" s="9" t="s">
        <v>72</v>
      </c>
      <c r="X34" s="9">
        <v>31194</v>
      </c>
      <c r="Y34" s="9" t="s">
        <v>82</v>
      </c>
      <c r="Z34" s="9" t="s">
        <v>55</v>
      </c>
      <c r="AA34" s="9" t="s">
        <v>66</v>
      </c>
      <c r="AB34" s="9">
        <v>1660.4</v>
      </c>
      <c r="AC34" s="9" t="s">
        <v>81</v>
      </c>
      <c r="AD34" s="9" t="s">
        <v>58</v>
      </c>
      <c r="AE34" s="9" t="s">
        <v>76</v>
      </c>
      <c r="AF34" s="9">
        <v>36350.09</v>
      </c>
      <c r="AG34" s="29" t="s">
        <v>85</v>
      </c>
    </row>
    <row r="35" spans="1:33" s="11" customFormat="1" ht="51">
      <c r="A35" s="10">
        <v>28</v>
      </c>
      <c r="B35" s="8" t="s">
        <v>28</v>
      </c>
      <c r="C35" s="9" t="s">
        <v>50</v>
      </c>
      <c r="D35" s="9" t="s">
        <v>65</v>
      </c>
      <c r="E35" s="43">
        <f>4674.3*0.2</f>
        <v>934.8600000000001</v>
      </c>
      <c r="F35" s="9" t="s">
        <v>98</v>
      </c>
      <c r="G35" s="9" t="s">
        <v>50</v>
      </c>
      <c r="H35" s="27" t="s">
        <v>66</v>
      </c>
      <c r="I35" s="42">
        <v>9765.08</v>
      </c>
      <c r="J35" s="27" t="s">
        <v>93</v>
      </c>
      <c r="K35" s="27" t="s">
        <v>65</v>
      </c>
      <c r="L35" s="42">
        <v>563.45</v>
      </c>
      <c r="M35" s="27" t="s">
        <v>94</v>
      </c>
      <c r="N35" s="9" t="s">
        <v>49</v>
      </c>
      <c r="O35" s="9" t="s">
        <v>66</v>
      </c>
      <c r="P35" s="9">
        <v>12404.172</v>
      </c>
      <c r="Q35" s="9" t="s">
        <v>78</v>
      </c>
      <c r="R35" s="9" t="s">
        <v>49</v>
      </c>
      <c r="S35" s="9" t="s">
        <v>66</v>
      </c>
      <c r="T35" s="9">
        <v>20850.772</v>
      </c>
      <c r="U35" s="9" t="s">
        <v>79</v>
      </c>
      <c r="V35" s="9" t="s">
        <v>56</v>
      </c>
      <c r="W35" s="9" t="s">
        <v>72</v>
      </c>
      <c r="X35" s="9">
        <v>35553</v>
      </c>
      <c r="Y35" s="9" t="s">
        <v>82</v>
      </c>
      <c r="Z35" s="9" t="s">
        <v>55</v>
      </c>
      <c r="AA35" s="9" t="s">
        <v>66</v>
      </c>
      <c r="AB35" s="9">
        <v>1048.16</v>
      </c>
      <c r="AC35" s="9" t="s">
        <v>81</v>
      </c>
      <c r="AD35" s="9" t="s">
        <v>58</v>
      </c>
      <c r="AE35" s="9" t="s">
        <v>76</v>
      </c>
      <c r="AF35" s="9">
        <v>29332.86</v>
      </c>
      <c r="AG35" s="29" t="s">
        <v>85</v>
      </c>
    </row>
    <row r="36" spans="1:33" s="11" customFormat="1" ht="51">
      <c r="A36" s="12">
        <v>29</v>
      </c>
      <c r="B36" s="8" t="s">
        <v>29</v>
      </c>
      <c r="C36" s="9" t="s">
        <v>51</v>
      </c>
      <c r="D36" s="9" t="s">
        <v>99</v>
      </c>
      <c r="E36" s="43">
        <f>78.6*7*7</f>
        <v>3851.3999999999996</v>
      </c>
      <c r="F36" s="9" t="s">
        <v>100</v>
      </c>
      <c r="G36" s="9" t="s">
        <v>48</v>
      </c>
      <c r="H36" s="27"/>
      <c r="I36" s="43"/>
      <c r="J36" s="9"/>
      <c r="K36" s="27"/>
      <c r="L36" s="43"/>
      <c r="M36" s="9"/>
      <c r="N36" s="9" t="s">
        <v>49</v>
      </c>
      <c r="O36" s="9" t="s">
        <v>66</v>
      </c>
      <c r="P36" s="9">
        <v>275.387</v>
      </c>
      <c r="Q36" s="9" t="s">
        <v>78</v>
      </c>
      <c r="R36" s="9" t="s">
        <v>49</v>
      </c>
      <c r="S36" s="9" t="s">
        <v>66</v>
      </c>
      <c r="T36" s="9">
        <v>275.39</v>
      </c>
      <c r="U36" s="9" t="s">
        <v>79</v>
      </c>
      <c r="V36" s="9" t="s">
        <v>56</v>
      </c>
      <c r="W36" s="9" t="s">
        <v>72</v>
      </c>
      <c r="X36" s="13">
        <v>0</v>
      </c>
      <c r="Y36" s="9" t="s">
        <v>82</v>
      </c>
      <c r="Z36" s="9" t="s">
        <v>55</v>
      </c>
      <c r="AA36" s="9" t="s">
        <v>66</v>
      </c>
      <c r="AB36" s="9">
        <v>17.62</v>
      </c>
      <c r="AC36" s="9" t="s">
        <v>81</v>
      </c>
      <c r="AD36" s="9" t="s">
        <v>58</v>
      </c>
      <c r="AE36" s="9" t="s">
        <v>76</v>
      </c>
      <c r="AF36" s="9">
        <v>478.53</v>
      </c>
      <c r="AG36" s="29" t="s">
        <v>86</v>
      </c>
    </row>
    <row r="37" spans="1:33" s="11" customFormat="1" ht="51">
      <c r="A37" s="10">
        <v>30</v>
      </c>
      <c r="B37" s="8" t="s">
        <v>30</v>
      </c>
      <c r="C37" s="9" t="s">
        <v>51</v>
      </c>
      <c r="D37" s="9" t="s">
        <v>99</v>
      </c>
      <c r="E37" s="43">
        <f>159.2*7*7</f>
        <v>7800.799999999999</v>
      </c>
      <c r="F37" s="9" t="s">
        <v>100</v>
      </c>
      <c r="G37" s="9" t="s">
        <v>48</v>
      </c>
      <c r="H37" s="27"/>
      <c r="I37" s="43"/>
      <c r="J37" s="9"/>
      <c r="K37" s="27"/>
      <c r="L37" s="43"/>
      <c r="M37" s="9"/>
      <c r="N37" s="9" t="s">
        <v>49</v>
      </c>
      <c r="O37" s="9" t="s">
        <v>66</v>
      </c>
      <c r="P37" s="9">
        <v>1035.831</v>
      </c>
      <c r="Q37" s="9" t="s">
        <v>78</v>
      </c>
      <c r="R37" s="9" t="s">
        <v>49</v>
      </c>
      <c r="S37" s="9" t="s">
        <v>66</v>
      </c>
      <c r="T37" s="9">
        <v>1035.825</v>
      </c>
      <c r="U37" s="9" t="s">
        <v>79</v>
      </c>
      <c r="V37" s="9" t="s">
        <v>56</v>
      </c>
      <c r="W37" s="9" t="s">
        <v>72</v>
      </c>
      <c r="X37" s="13">
        <v>0</v>
      </c>
      <c r="Y37" s="9" t="s">
        <v>82</v>
      </c>
      <c r="Z37" s="9" t="s">
        <v>55</v>
      </c>
      <c r="AA37" s="9" t="s">
        <v>66</v>
      </c>
      <c r="AB37" s="9">
        <v>35.69</v>
      </c>
      <c r="AC37" s="9" t="s">
        <v>81</v>
      </c>
      <c r="AD37" s="9" t="s">
        <v>58</v>
      </c>
      <c r="AE37" s="9" t="s">
        <v>76</v>
      </c>
      <c r="AF37" s="9">
        <v>714.7</v>
      </c>
      <c r="AG37" s="29" t="s">
        <v>86</v>
      </c>
    </row>
    <row r="38" spans="1:33" s="11" customFormat="1" ht="51">
      <c r="A38" s="10">
        <v>31</v>
      </c>
      <c r="B38" s="8" t="s">
        <v>31</v>
      </c>
      <c r="C38" s="9" t="s">
        <v>50</v>
      </c>
      <c r="D38" s="9" t="s">
        <v>65</v>
      </c>
      <c r="E38" s="43">
        <f>638.1*0.2</f>
        <v>127.62</v>
      </c>
      <c r="F38" s="9" t="s">
        <v>98</v>
      </c>
      <c r="G38" s="9" t="s">
        <v>48</v>
      </c>
      <c r="H38" s="27"/>
      <c r="I38" s="43"/>
      <c r="J38" s="9"/>
      <c r="K38" s="27"/>
      <c r="L38" s="43"/>
      <c r="M38" s="9"/>
      <c r="N38" s="9" t="s">
        <v>49</v>
      </c>
      <c r="O38" s="9" t="s">
        <v>66</v>
      </c>
      <c r="P38" s="9">
        <v>5233.533</v>
      </c>
      <c r="Q38" s="9" t="s">
        <v>78</v>
      </c>
      <c r="R38" s="9" t="s">
        <v>49</v>
      </c>
      <c r="S38" s="9" t="s">
        <v>66</v>
      </c>
      <c r="T38" s="9">
        <v>5226.611</v>
      </c>
      <c r="U38" s="9" t="s">
        <v>79</v>
      </c>
      <c r="V38" s="9" t="s">
        <v>56</v>
      </c>
      <c r="W38" s="9" t="s">
        <v>72</v>
      </c>
      <c r="X38" s="9">
        <v>1528</v>
      </c>
      <c r="Y38" s="9" t="s">
        <v>82</v>
      </c>
      <c r="Z38" s="9" t="s">
        <v>55</v>
      </c>
      <c r="AA38" s="9" t="s">
        <v>66</v>
      </c>
      <c r="AB38" s="9">
        <v>143.07</v>
      </c>
      <c r="AC38" s="9" t="s">
        <v>81</v>
      </c>
      <c r="AD38" s="9" t="s">
        <v>58</v>
      </c>
      <c r="AE38" s="9" t="s">
        <v>76</v>
      </c>
      <c r="AF38" s="9">
        <v>10725.8</v>
      </c>
      <c r="AG38" s="29" t="s">
        <v>84</v>
      </c>
    </row>
    <row r="39" spans="1:33" s="11" customFormat="1" ht="51">
      <c r="A39" s="12">
        <v>32</v>
      </c>
      <c r="B39" s="8" t="s">
        <v>32</v>
      </c>
      <c r="C39" s="9" t="s">
        <v>50</v>
      </c>
      <c r="D39" s="9" t="s">
        <v>65</v>
      </c>
      <c r="E39" s="43">
        <f>636.4*0.2</f>
        <v>127.28</v>
      </c>
      <c r="F39" s="9" t="s">
        <v>98</v>
      </c>
      <c r="G39" s="9" t="s">
        <v>48</v>
      </c>
      <c r="H39" s="27"/>
      <c r="I39" s="43"/>
      <c r="J39" s="9"/>
      <c r="K39" s="27"/>
      <c r="L39" s="43"/>
      <c r="M39" s="9"/>
      <c r="N39" s="9" t="s">
        <v>49</v>
      </c>
      <c r="O39" s="9" t="s">
        <v>66</v>
      </c>
      <c r="P39" s="9">
        <v>2670.941</v>
      </c>
      <c r="Q39" s="9" t="s">
        <v>78</v>
      </c>
      <c r="R39" s="9" t="s">
        <v>49</v>
      </c>
      <c r="S39" s="9" t="s">
        <v>66</v>
      </c>
      <c r="T39" s="9">
        <v>2658.596</v>
      </c>
      <c r="U39" s="9" t="s">
        <v>79</v>
      </c>
      <c r="V39" s="9" t="s">
        <v>56</v>
      </c>
      <c r="W39" s="9" t="s">
        <v>72</v>
      </c>
      <c r="X39" s="9">
        <v>2391</v>
      </c>
      <c r="Y39" s="9" t="s">
        <v>82</v>
      </c>
      <c r="Z39" s="9" t="s">
        <v>55</v>
      </c>
      <c r="AA39" s="9" t="s">
        <v>66</v>
      </c>
      <c r="AB39" s="9">
        <v>133.49</v>
      </c>
      <c r="AC39" s="9" t="s">
        <v>81</v>
      </c>
      <c r="AD39" s="9" t="s">
        <v>58</v>
      </c>
      <c r="AE39" s="9" t="s">
        <v>76</v>
      </c>
      <c r="AF39" s="9">
        <v>6386.98</v>
      </c>
      <c r="AG39" s="29" t="s">
        <v>84</v>
      </c>
    </row>
    <row r="40" spans="1:33" s="11" customFormat="1" ht="51">
      <c r="A40" s="10">
        <v>33</v>
      </c>
      <c r="B40" s="8" t="s">
        <v>33</v>
      </c>
      <c r="C40" s="9" t="s">
        <v>50</v>
      </c>
      <c r="D40" s="9" t="s">
        <v>65</v>
      </c>
      <c r="E40" s="43">
        <f>905.3*0.2</f>
        <v>181.06</v>
      </c>
      <c r="F40" s="9" t="s">
        <v>98</v>
      </c>
      <c r="G40" s="9" t="s">
        <v>48</v>
      </c>
      <c r="H40" s="27"/>
      <c r="I40" s="43"/>
      <c r="J40" s="9"/>
      <c r="K40" s="27"/>
      <c r="L40" s="43"/>
      <c r="M40" s="9"/>
      <c r="N40" s="9" t="s">
        <v>49</v>
      </c>
      <c r="O40" s="9" t="s">
        <v>66</v>
      </c>
      <c r="P40" s="9">
        <v>6844.197</v>
      </c>
      <c r="Q40" s="9" t="s">
        <v>78</v>
      </c>
      <c r="R40" s="9" t="s">
        <v>49</v>
      </c>
      <c r="S40" s="9" t="s">
        <v>66</v>
      </c>
      <c r="T40" s="9">
        <v>6842.475</v>
      </c>
      <c r="U40" s="9" t="s">
        <v>79</v>
      </c>
      <c r="V40" s="9" t="s">
        <v>56</v>
      </c>
      <c r="W40" s="9" t="s">
        <v>72</v>
      </c>
      <c r="X40" s="9">
        <v>1367</v>
      </c>
      <c r="Y40" s="9" t="s">
        <v>82</v>
      </c>
      <c r="Z40" s="9" t="s">
        <v>55</v>
      </c>
      <c r="AA40" s="9" t="s">
        <v>66</v>
      </c>
      <c r="AB40" s="9">
        <v>203</v>
      </c>
      <c r="AC40" s="9" t="s">
        <v>81</v>
      </c>
      <c r="AD40" s="9" t="s">
        <v>58</v>
      </c>
      <c r="AE40" s="9" t="s">
        <v>76</v>
      </c>
      <c r="AF40" s="9">
        <v>13836.94</v>
      </c>
      <c r="AG40" s="29" t="s">
        <v>84</v>
      </c>
    </row>
    <row r="41" spans="1:33" s="11" customFormat="1" ht="51">
      <c r="A41" s="10">
        <v>34</v>
      </c>
      <c r="B41" s="8" t="s">
        <v>34</v>
      </c>
      <c r="C41" s="9" t="s">
        <v>50</v>
      </c>
      <c r="D41" s="9" t="s">
        <v>65</v>
      </c>
      <c r="E41" s="43">
        <f>2528.3*0.2</f>
        <v>505.6600000000001</v>
      </c>
      <c r="F41" s="9" t="s">
        <v>98</v>
      </c>
      <c r="G41" s="9" t="s">
        <v>48</v>
      </c>
      <c r="H41" s="27"/>
      <c r="I41" s="43"/>
      <c r="J41" s="9"/>
      <c r="K41" s="27"/>
      <c r="L41" s="43"/>
      <c r="M41" s="9"/>
      <c r="N41" s="9" t="s">
        <v>49</v>
      </c>
      <c r="O41" s="9" t="s">
        <v>66</v>
      </c>
      <c r="P41" s="9">
        <v>14401.811</v>
      </c>
      <c r="Q41" s="9" t="s">
        <v>78</v>
      </c>
      <c r="R41" s="9" t="s">
        <v>49</v>
      </c>
      <c r="S41" s="9" t="s">
        <v>66</v>
      </c>
      <c r="T41" s="9">
        <v>14368.212</v>
      </c>
      <c r="U41" s="9" t="s">
        <v>79</v>
      </c>
      <c r="V41" s="9" t="s">
        <v>56</v>
      </c>
      <c r="W41" s="9" t="s">
        <v>72</v>
      </c>
      <c r="X41" s="9">
        <v>28696</v>
      </c>
      <c r="Y41" s="9" t="s">
        <v>82</v>
      </c>
      <c r="Z41" s="9" t="s">
        <v>55</v>
      </c>
      <c r="AA41" s="9" t="s">
        <v>66</v>
      </c>
      <c r="AB41" s="9">
        <v>566.72</v>
      </c>
      <c r="AC41" s="9" t="s">
        <v>81</v>
      </c>
      <c r="AD41" s="9" t="s">
        <v>58</v>
      </c>
      <c r="AE41" s="9" t="s">
        <v>76</v>
      </c>
      <c r="AF41" s="9">
        <v>39617.35</v>
      </c>
      <c r="AG41" s="29" t="s">
        <v>84</v>
      </c>
    </row>
    <row r="42" spans="1:33" s="11" customFormat="1" ht="51">
      <c r="A42" s="12">
        <v>35</v>
      </c>
      <c r="B42" s="8" t="s">
        <v>35</v>
      </c>
      <c r="C42" s="9" t="s">
        <v>50</v>
      </c>
      <c r="D42" s="9" t="s">
        <v>65</v>
      </c>
      <c r="E42" s="43">
        <f>2435.1*0.2</f>
        <v>487.02</v>
      </c>
      <c r="F42" s="9" t="s">
        <v>98</v>
      </c>
      <c r="G42" s="9" t="s">
        <v>46</v>
      </c>
      <c r="H42" s="27" t="s">
        <v>66</v>
      </c>
      <c r="I42" s="42">
        <v>4352.4</v>
      </c>
      <c r="J42" s="27" t="s">
        <v>93</v>
      </c>
      <c r="K42" s="27" t="s">
        <v>65</v>
      </c>
      <c r="L42" s="42">
        <v>251.13</v>
      </c>
      <c r="M42" s="27" t="s">
        <v>95</v>
      </c>
      <c r="N42" s="9" t="s">
        <v>49</v>
      </c>
      <c r="O42" s="9" t="s">
        <v>66</v>
      </c>
      <c r="P42" s="9">
        <v>5958.97</v>
      </c>
      <c r="Q42" s="9" t="s">
        <v>78</v>
      </c>
      <c r="R42" s="9" t="s">
        <v>49</v>
      </c>
      <c r="S42" s="9" t="s">
        <v>66</v>
      </c>
      <c r="T42" s="9">
        <v>9940.717</v>
      </c>
      <c r="U42" s="9" t="s">
        <v>79</v>
      </c>
      <c r="V42" s="9" t="s">
        <v>56</v>
      </c>
      <c r="W42" s="9" t="s">
        <v>72</v>
      </c>
      <c r="X42" s="9">
        <v>6168</v>
      </c>
      <c r="Y42" s="9" t="s">
        <v>82</v>
      </c>
      <c r="Z42" s="9" t="s">
        <v>55</v>
      </c>
      <c r="AA42" s="9" t="s">
        <v>66</v>
      </c>
      <c r="AB42" s="9">
        <v>546.05</v>
      </c>
      <c r="AC42" s="9" t="s">
        <v>81</v>
      </c>
      <c r="AD42" s="9" t="s">
        <v>58</v>
      </c>
      <c r="AE42" s="9" t="s">
        <v>76</v>
      </c>
      <c r="AF42" s="9">
        <v>12464.95</v>
      </c>
      <c r="AG42" s="29" t="s">
        <v>85</v>
      </c>
    </row>
    <row r="43" spans="1:33" s="11" customFormat="1" ht="51">
      <c r="A43" s="10">
        <v>36</v>
      </c>
      <c r="B43" s="8" t="s">
        <v>36</v>
      </c>
      <c r="C43" s="9" t="s">
        <v>50</v>
      </c>
      <c r="D43" s="9" t="s">
        <v>65</v>
      </c>
      <c r="E43" s="43">
        <f>1282.5*0.2</f>
        <v>256.5</v>
      </c>
      <c r="F43" s="9" t="s">
        <v>98</v>
      </c>
      <c r="G43" s="9" t="s">
        <v>48</v>
      </c>
      <c r="H43" s="27"/>
      <c r="I43" s="43"/>
      <c r="J43" s="9"/>
      <c r="K43" s="27"/>
      <c r="L43" s="43"/>
      <c r="M43" s="9"/>
      <c r="N43" s="9" t="s">
        <v>49</v>
      </c>
      <c r="O43" s="9" t="s">
        <v>66</v>
      </c>
      <c r="P43" s="9">
        <v>5906.755</v>
      </c>
      <c r="Q43" s="9" t="s">
        <v>78</v>
      </c>
      <c r="R43" s="9" t="s">
        <v>49</v>
      </c>
      <c r="S43" s="9" t="s">
        <v>66</v>
      </c>
      <c r="T43" s="9">
        <v>5881.301</v>
      </c>
      <c r="U43" s="9" t="s">
        <v>79</v>
      </c>
      <c r="V43" s="9" t="s">
        <v>56</v>
      </c>
      <c r="W43" s="9" t="s">
        <v>72</v>
      </c>
      <c r="X43" s="9">
        <v>26452</v>
      </c>
      <c r="Y43" s="9" t="s">
        <v>82</v>
      </c>
      <c r="Z43" s="9" t="s">
        <v>55</v>
      </c>
      <c r="AA43" s="9" t="s">
        <v>66</v>
      </c>
      <c r="AB43" s="9">
        <v>287.55</v>
      </c>
      <c r="AC43" s="9" t="s">
        <v>81</v>
      </c>
      <c r="AD43" s="9" t="s">
        <v>58</v>
      </c>
      <c r="AE43" s="9" t="s">
        <v>76</v>
      </c>
      <c r="AF43" s="9">
        <v>15074.98</v>
      </c>
      <c r="AG43" s="29" t="s">
        <v>84</v>
      </c>
    </row>
    <row r="44" spans="1:33" s="11" customFormat="1" ht="51">
      <c r="A44" s="10">
        <v>37</v>
      </c>
      <c r="B44" s="8" t="s">
        <v>37</v>
      </c>
      <c r="C44" s="9" t="s">
        <v>46</v>
      </c>
      <c r="D44" s="9" t="s">
        <v>65</v>
      </c>
      <c r="E44" s="43">
        <f>5212.5*0.2</f>
        <v>1042.5</v>
      </c>
      <c r="F44" s="9" t="s">
        <v>97</v>
      </c>
      <c r="G44" s="9" t="s">
        <v>46</v>
      </c>
      <c r="H44" s="27" t="s">
        <v>66</v>
      </c>
      <c r="I44" s="42">
        <v>11695.36</v>
      </c>
      <c r="J44" s="27" t="s">
        <v>93</v>
      </c>
      <c r="K44" s="27" t="s">
        <v>65</v>
      </c>
      <c r="L44" s="42">
        <v>674.82</v>
      </c>
      <c r="M44" s="27" t="s">
        <v>95</v>
      </c>
      <c r="N44" s="9" t="s">
        <v>49</v>
      </c>
      <c r="O44" s="9" t="s">
        <v>66</v>
      </c>
      <c r="P44" s="9">
        <v>10010.179</v>
      </c>
      <c r="Q44" s="9" t="s">
        <v>78</v>
      </c>
      <c r="R44" s="9" t="s">
        <v>49</v>
      </c>
      <c r="S44" s="9" t="s">
        <v>66</v>
      </c>
      <c r="T44" s="9">
        <v>18066.726</v>
      </c>
      <c r="U44" s="9" t="s">
        <v>79</v>
      </c>
      <c r="V44" s="9" t="s">
        <v>56</v>
      </c>
      <c r="W44" s="9" t="s">
        <v>72</v>
      </c>
      <c r="X44" s="9">
        <v>47624</v>
      </c>
      <c r="Y44" s="9" t="s">
        <v>82</v>
      </c>
      <c r="Z44" s="9" t="s">
        <v>55</v>
      </c>
      <c r="AA44" s="9" t="s">
        <v>66</v>
      </c>
      <c r="AB44" s="9">
        <v>1167.82</v>
      </c>
      <c r="AC44" s="9" t="s">
        <v>81</v>
      </c>
      <c r="AD44" s="9" t="s">
        <v>58</v>
      </c>
      <c r="AE44" s="9" t="s">
        <v>76</v>
      </c>
      <c r="AF44" s="9">
        <v>28406.55</v>
      </c>
      <c r="AG44" s="29" t="s">
        <v>85</v>
      </c>
    </row>
    <row r="45" spans="1:33" s="11" customFormat="1" ht="51">
      <c r="A45" s="12">
        <v>38</v>
      </c>
      <c r="B45" s="8" t="s">
        <v>38</v>
      </c>
      <c r="C45" s="9" t="s">
        <v>50</v>
      </c>
      <c r="D45" s="9" t="s">
        <v>65</v>
      </c>
      <c r="E45" s="43">
        <f>2617.8*0.2</f>
        <v>523.5600000000001</v>
      </c>
      <c r="F45" s="9" t="s">
        <v>98</v>
      </c>
      <c r="G45" s="9" t="s">
        <v>48</v>
      </c>
      <c r="H45" s="27"/>
      <c r="I45" s="43"/>
      <c r="J45" s="9"/>
      <c r="K45" s="27"/>
      <c r="L45" s="43"/>
      <c r="M45" s="9"/>
      <c r="N45" s="9" t="s">
        <v>49</v>
      </c>
      <c r="O45" s="9" t="s">
        <v>66</v>
      </c>
      <c r="P45" s="9">
        <v>12186.439</v>
      </c>
      <c r="Q45" s="9" t="s">
        <v>78</v>
      </c>
      <c r="R45" s="9" t="s">
        <v>49</v>
      </c>
      <c r="S45" s="9" t="s">
        <v>66</v>
      </c>
      <c r="T45" s="9">
        <v>11965.157</v>
      </c>
      <c r="U45" s="9" t="s">
        <v>79</v>
      </c>
      <c r="V45" s="9" t="s">
        <v>56</v>
      </c>
      <c r="W45" s="9" t="s">
        <v>72</v>
      </c>
      <c r="X45" s="9">
        <v>15748</v>
      </c>
      <c r="Y45" s="9" t="s">
        <v>82</v>
      </c>
      <c r="Z45" s="9" t="s">
        <v>55</v>
      </c>
      <c r="AA45" s="9" t="s">
        <v>66</v>
      </c>
      <c r="AB45" s="9">
        <v>587.84</v>
      </c>
      <c r="AC45" s="9" t="s">
        <v>81</v>
      </c>
      <c r="AD45" s="9" t="s">
        <v>58</v>
      </c>
      <c r="AE45" s="9" t="s">
        <v>76</v>
      </c>
      <c r="AF45" s="9">
        <v>35611.92</v>
      </c>
      <c r="AG45" s="29" t="s">
        <v>84</v>
      </c>
    </row>
    <row r="46" spans="1:33" s="11" customFormat="1" ht="51">
      <c r="A46" s="10">
        <v>39</v>
      </c>
      <c r="B46" s="8" t="s">
        <v>39</v>
      </c>
      <c r="C46" s="9" t="s">
        <v>50</v>
      </c>
      <c r="D46" s="9" t="s">
        <v>65</v>
      </c>
      <c r="E46" s="43">
        <f>4687.7*0.2</f>
        <v>937.54</v>
      </c>
      <c r="F46" s="9" t="s">
        <v>98</v>
      </c>
      <c r="G46" s="9" t="s">
        <v>50</v>
      </c>
      <c r="H46" s="27" t="s">
        <v>66</v>
      </c>
      <c r="I46" s="42">
        <v>9953.84</v>
      </c>
      <c r="J46" s="27" t="s">
        <v>93</v>
      </c>
      <c r="K46" s="27" t="s">
        <v>65</v>
      </c>
      <c r="L46" s="42">
        <v>574.34</v>
      </c>
      <c r="M46" s="27" t="s">
        <v>94</v>
      </c>
      <c r="N46" s="9" t="s">
        <v>49</v>
      </c>
      <c r="O46" s="9" t="s">
        <v>66</v>
      </c>
      <c r="P46" s="9">
        <v>11367.757</v>
      </c>
      <c r="Q46" s="9" t="s">
        <v>78</v>
      </c>
      <c r="R46" s="9" t="s">
        <v>49</v>
      </c>
      <c r="S46" s="9" t="s">
        <v>66</v>
      </c>
      <c r="T46" s="9">
        <v>18721.979</v>
      </c>
      <c r="U46" s="9" t="s">
        <v>79</v>
      </c>
      <c r="V46" s="9" t="s">
        <v>56</v>
      </c>
      <c r="W46" s="9" t="s">
        <v>72</v>
      </c>
      <c r="X46" s="9">
        <v>39332</v>
      </c>
      <c r="Y46" s="9" t="s">
        <v>82</v>
      </c>
      <c r="Z46" s="9" t="s">
        <v>55</v>
      </c>
      <c r="AA46" s="9" t="s">
        <v>66</v>
      </c>
      <c r="AB46" s="9">
        <v>1051.5</v>
      </c>
      <c r="AC46" s="9" t="s">
        <v>81</v>
      </c>
      <c r="AD46" s="9" t="s">
        <v>58</v>
      </c>
      <c r="AE46" s="9" t="s">
        <v>76</v>
      </c>
      <c r="AF46" s="9">
        <v>28504.06</v>
      </c>
      <c r="AG46" s="29" t="s">
        <v>85</v>
      </c>
    </row>
    <row r="47" spans="1:33" s="11" customFormat="1" ht="51">
      <c r="A47" s="10">
        <v>40</v>
      </c>
      <c r="B47" s="8" t="s">
        <v>40</v>
      </c>
      <c r="C47" s="9" t="s">
        <v>50</v>
      </c>
      <c r="D47" s="9" t="s">
        <v>65</v>
      </c>
      <c r="E47" s="43">
        <f>546.9*0.2</f>
        <v>109.38</v>
      </c>
      <c r="F47" s="9" t="s">
        <v>98</v>
      </c>
      <c r="G47" s="9" t="s">
        <v>48</v>
      </c>
      <c r="H47" s="27"/>
      <c r="I47" s="43"/>
      <c r="J47" s="9"/>
      <c r="K47" s="27"/>
      <c r="L47" s="43"/>
      <c r="M47" s="9"/>
      <c r="N47" s="9" t="s">
        <v>49</v>
      </c>
      <c r="O47" s="9" t="s">
        <v>66</v>
      </c>
      <c r="P47" s="9">
        <v>2998.382</v>
      </c>
      <c r="Q47" s="9" t="s">
        <v>78</v>
      </c>
      <c r="R47" s="9" t="s">
        <v>49</v>
      </c>
      <c r="S47" s="9" t="s">
        <v>66</v>
      </c>
      <c r="T47" s="9">
        <v>2988.292</v>
      </c>
      <c r="U47" s="9" t="s">
        <v>79</v>
      </c>
      <c r="V47" s="9" t="s">
        <v>56</v>
      </c>
      <c r="W47" s="9" t="s">
        <v>72</v>
      </c>
      <c r="X47" s="9">
        <v>536</v>
      </c>
      <c r="Y47" s="9" t="s">
        <v>82</v>
      </c>
      <c r="Z47" s="9" t="s">
        <v>55</v>
      </c>
      <c r="AA47" s="9" t="s">
        <v>66</v>
      </c>
      <c r="AB47" s="9">
        <v>122.62</v>
      </c>
      <c r="AC47" s="9" t="s">
        <v>81</v>
      </c>
      <c r="AD47" s="9" t="s">
        <v>58</v>
      </c>
      <c r="AE47" s="9" t="s">
        <v>76</v>
      </c>
      <c r="AF47" s="9">
        <v>6481.51</v>
      </c>
      <c r="AG47" s="29" t="s">
        <v>84</v>
      </c>
    </row>
    <row r="48" spans="1:33" s="11" customFormat="1" ht="51">
      <c r="A48" s="12">
        <v>41</v>
      </c>
      <c r="B48" s="8" t="s">
        <v>41</v>
      </c>
      <c r="C48" s="9" t="s">
        <v>50</v>
      </c>
      <c r="D48" s="9" t="s">
        <v>65</v>
      </c>
      <c r="E48" s="43">
        <f>4382.7*0.2</f>
        <v>876.54</v>
      </c>
      <c r="F48" s="9" t="s">
        <v>98</v>
      </c>
      <c r="G48" s="9" t="s">
        <v>50</v>
      </c>
      <c r="H48" s="27" t="s">
        <v>66</v>
      </c>
      <c r="I48" s="42">
        <v>9590.88</v>
      </c>
      <c r="J48" s="27" t="s">
        <v>93</v>
      </c>
      <c r="K48" s="27" t="s">
        <v>65</v>
      </c>
      <c r="L48" s="42">
        <v>553.39</v>
      </c>
      <c r="M48" s="27" t="s">
        <v>94</v>
      </c>
      <c r="N48" s="9" t="s">
        <v>49</v>
      </c>
      <c r="O48" s="9" t="s">
        <v>66</v>
      </c>
      <c r="P48" s="9">
        <v>10964.221</v>
      </c>
      <c r="Q48" s="9" t="s">
        <v>78</v>
      </c>
      <c r="R48" s="9" t="s">
        <v>49</v>
      </c>
      <c r="S48" s="9" t="s">
        <v>66</v>
      </c>
      <c r="T48" s="9">
        <v>18504.688</v>
      </c>
      <c r="U48" s="9" t="s">
        <v>79</v>
      </c>
      <c r="V48" s="9" t="s">
        <v>56</v>
      </c>
      <c r="W48" s="9" t="s">
        <v>72</v>
      </c>
      <c r="X48" s="9">
        <v>18296</v>
      </c>
      <c r="Y48" s="9" t="s">
        <v>82</v>
      </c>
      <c r="Z48" s="9" t="s">
        <v>55</v>
      </c>
      <c r="AA48" s="9" t="s">
        <v>66</v>
      </c>
      <c r="AB48" s="9">
        <v>982.66</v>
      </c>
      <c r="AC48" s="9" t="s">
        <v>81</v>
      </c>
      <c r="AD48" s="9" t="s">
        <v>58</v>
      </c>
      <c r="AE48" s="9" t="s">
        <v>76</v>
      </c>
      <c r="AF48" s="9">
        <v>27526.3</v>
      </c>
      <c r="AG48" s="29" t="s">
        <v>85</v>
      </c>
    </row>
    <row r="49" spans="1:33" s="11" customFormat="1" ht="51">
      <c r="A49" s="10">
        <v>42</v>
      </c>
      <c r="B49" s="8" t="s">
        <v>42</v>
      </c>
      <c r="C49" s="9" t="s">
        <v>50</v>
      </c>
      <c r="D49" s="9" t="s">
        <v>65</v>
      </c>
      <c r="E49" s="43">
        <f>7075.25*0.2</f>
        <v>1415.0500000000002</v>
      </c>
      <c r="F49" s="9" t="s">
        <v>98</v>
      </c>
      <c r="G49" s="9" t="s">
        <v>48</v>
      </c>
      <c r="H49" s="27"/>
      <c r="I49" s="43"/>
      <c r="J49" s="9"/>
      <c r="K49" s="27"/>
      <c r="L49" s="43"/>
      <c r="M49" s="9"/>
      <c r="N49" s="9" t="s">
        <v>49</v>
      </c>
      <c r="O49" s="9" t="s">
        <v>66</v>
      </c>
      <c r="P49" s="9">
        <v>29258.913</v>
      </c>
      <c r="Q49" s="9" t="s">
        <v>78</v>
      </c>
      <c r="R49" s="9" t="s">
        <v>49</v>
      </c>
      <c r="S49" s="9" t="s">
        <v>66</v>
      </c>
      <c r="T49" s="9">
        <v>29134.726</v>
      </c>
      <c r="U49" s="9" t="s">
        <v>79</v>
      </c>
      <c r="V49" s="9" t="s">
        <v>56</v>
      </c>
      <c r="W49" s="9" t="s">
        <v>72</v>
      </c>
      <c r="X49" s="9">
        <v>94851</v>
      </c>
      <c r="Y49" s="9" t="s">
        <v>82</v>
      </c>
      <c r="Z49" s="9" t="s">
        <v>55</v>
      </c>
      <c r="AA49" s="9" t="s">
        <v>66</v>
      </c>
      <c r="AB49" s="9">
        <v>1586.4</v>
      </c>
      <c r="AC49" s="9" t="s">
        <v>81</v>
      </c>
      <c r="AD49" s="9" t="s">
        <v>58</v>
      </c>
      <c r="AE49" s="9" t="s">
        <v>76</v>
      </c>
      <c r="AF49" s="9">
        <v>63889.81</v>
      </c>
      <c r="AG49" s="29" t="s">
        <v>84</v>
      </c>
    </row>
    <row r="50" spans="1:33" s="11" customFormat="1" ht="51">
      <c r="A50" s="10">
        <v>43</v>
      </c>
      <c r="B50" s="8" t="s">
        <v>43</v>
      </c>
      <c r="C50" s="9" t="s">
        <v>50</v>
      </c>
      <c r="D50" s="9" t="s">
        <v>65</v>
      </c>
      <c r="E50" s="43">
        <f>830.8*0.2</f>
        <v>166.16</v>
      </c>
      <c r="F50" s="9" t="s">
        <v>98</v>
      </c>
      <c r="G50" s="9" t="s">
        <v>48</v>
      </c>
      <c r="H50" s="27"/>
      <c r="I50" s="43"/>
      <c r="J50" s="9"/>
      <c r="K50" s="27"/>
      <c r="L50" s="43"/>
      <c r="M50" s="9"/>
      <c r="N50" s="9" t="s">
        <v>49</v>
      </c>
      <c r="O50" s="9" t="s">
        <v>66</v>
      </c>
      <c r="P50" s="9">
        <v>3791.261</v>
      </c>
      <c r="Q50" s="9" t="s">
        <v>78</v>
      </c>
      <c r="R50" s="9" t="s">
        <v>49</v>
      </c>
      <c r="S50" s="9" t="s">
        <v>66</v>
      </c>
      <c r="T50" s="9">
        <v>3708.598</v>
      </c>
      <c r="U50" s="9" t="s">
        <v>79</v>
      </c>
      <c r="V50" s="9" t="s">
        <v>56</v>
      </c>
      <c r="W50" s="9" t="s">
        <v>72</v>
      </c>
      <c r="X50" s="9">
        <v>2760</v>
      </c>
      <c r="Y50" s="9" t="s">
        <v>82</v>
      </c>
      <c r="Z50" s="9" t="s">
        <v>55</v>
      </c>
      <c r="AA50" s="9" t="s">
        <v>66</v>
      </c>
      <c r="AB50" s="9">
        <v>186.27</v>
      </c>
      <c r="AC50" s="9" t="s">
        <v>81</v>
      </c>
      <c r="AD50" s="9" t="s">
        <v>58</v>
      </c>
      <c r="AE50" s="9" t="s">
        <v>76</v>
      </c>
      <c r="AF50" s="9">
        <v>7282.6</v>
      </c>
      <c r="AG50" s="29" t="s">
        <v>84</v>
      </c>
    </row>
    <row r="51" spans="1:33" s="11" customFormat="1" ht="57" customHeight="1">
      <c r="A51" s="12">
        <v>44</v>
      </c>
      <c r="B51" s="8" t="s">
        <v>44</v>
      </c>
      <c r="C51" s="9" t="s">
        <v>50</v>
      </c>
      <c r="D51" s="9" t="s">
        <v>65</v>
      </c>
      <c r="E51" s="43">
        <f>4086.9*0.2</f>
        <v>817.3800000000001</v>
      </c>
      <c r="F51" s="9" t="s">
        <v>98</v>
      </c>
      <c r="G51" s="9" t="s">
        <v>50</v>
      </c>
      <c r="H51" s="27" t="s">
        <v>66</v>
      </c>
      <c r="I51" s="42">
        <v>10478.2</v>
      </c>
      <c r="J51" s="27" t="s">
        <v>93</v>
      </c>
      <c r="K51" s="27" t="s">
        <v>65</v>
      </c>
      <c r="L51" s="42">
        <v>604.59</v>
      </c>
      <c r="M51" s="27" t="s">
        <v>94</v>
      </c>
      <c r="N51" s="9" t="s">
        <v>49</v>
      </c>
      <c r="O51" s="9" t="s">
        <v>66</v>
      </c>
      <c r="P51" s="9">
        <v>10355.725</v>
      </c>
      <c r="Q51" s="9" t="s">
        <v>78</v>
      </c>
      <c r="R51" s="9" t="s">
        <v>49</v>
      </c>
      <c r="S51" s="9" t="s">
        <v>66</v>
      </c>
      <c r="T51" s="9">
        <v>18242.859</v>
      </c>
      <c r="U51" s="9" t="s">
        <v>79</v>
      </c>
      <c r="V51" s="9" t="s">
        <v>56</v>
      </c>
      <c r="W51" s="9" t="s">
        <v>72</v>
      </c>
      <c r="X51" s="9">
        <v>47655</v>
      </c>
      <c r="Y51" s="9" t="s">
        <v>83</v>
      </c>
      <c r="Z51" s="9" t="s">
        <v>55</v>
      </c>
      <c r="AA51" s="9" t="s">
        <v>66</v>
      </c>
      <c r="AB51" s="9">
        <v>916.34</v>
      </c>
      <c r="AC51" s="9" t="s">
        <v>81</v>
      </c>
      <c r="AD51" s="9" t="s">
        <v>58</v>
      </c>
      <c r="AE51" s="9" t="s">
        <v>76</v>
      </c>
      <c r="AF51" s="13">
        <v>0</v>
      </c>
      <c r="AG51" s="30">
        <v>0</v>
      </c>
    </row>
    <row r="52" spans="1:21" ht="15.75">
      <c r="A52" s="4"/>
      <c r="C52" s="4"/>
      <c r="D52" s="4"/>
      <c r="E52" s="45">
        <f>SUM(E8:E51)</f>
        <v>53392.996</v>
      </c>
      <c r="F52" s="4"/>
      <c r="G52" s="4"/>
      <c r="H52" s="4"/>
      <c r="I52" s="44">
        <f>SUM(I8:I51)</f>
        <v>320793.2800000001</v>
      </c>
      <c r="J52" s="4"/>
      <c r="K52" s="4"/>
      <c r="L52" s="44">
        <f>SUM(L8:L51)</f>
        <v>18509.750000000004</v>
      </c>
      <c r="M52" s="4"/>
      <c r="N52" s="4"/>
      <c r="O52" s="4"/>
      <c r="P52" s="4"/>
      <c r="Q52" s="4"/>
      <c r="R52" s="4"/>
      <c r="S52" s="4"/>
      <c r="T52" s="4"/>
      <c r="U52" s="4"/>
    </row>
    <row r="53" spans="1:21" ht="15.75">
      <c r="A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5.75">
      <c r="A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5.75">
      <c r="A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5.75">
      <c r="A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</sheetData>
  <sheetProtection/>
  <mergeCells count="5">
    <mergeCell ref="A1:V1"/>
    <mergeCell ref="A3:A7"/>
    <mergeCell ref="B3:B7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O1">
      <selection activeCell="AC10" sqref="AC10"/>
    </sheetView>
  </sheetViews>
  <sheetFormatPr defaultColWidth="9.140625" defaultRowHeight="15"/>
  <cols>
    <col min="6" max="6" width="11.7109375" style="0" customWidth="1"/>
    <col min="13" max="13" width="11.8515625" style="0" customWidth="1"/>
  </cols>
  <sheetData>
    <row r="1" spans="1:33" ht="18.7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9"/>
      <c r="X1" s="19"/>
      <c r="Y1" s="19"/>
      <c r="Z1" s="20"/>
      <c r="AA1" s="20"/>
      <c r="AB1" s="20"/>
      <c r="AC1" s="20"/>
      <c r="AD1" s="20"/>
      <c r="AE1" s="20"/>
      <c r="AF1" s="20"/>
      <c r="AG1" s="20"/>
    </row>
    <row r="2" spans="1:33" ht="15.75">
      <c r="A2" s="21"/>
      <c r="B2" s="22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0"/>
      <c r="AA2" s="20"/>
      <c r="AB2" s="20"/>
      <c r="AC2" s="20"/>
      <c r="AD2" s="20"/>
      <c r="AE2" s="20"/>
      <c r="AF2" s="20"/>
      <c r="AG2" s="20"/>
    </row>
    <row r="3" spans="1:33" ht="15.75" customHeight="1">
      <c r="A3" s="53" t="s">
        <v>0</v>
      </c>
      <c r="B3" s="47" t="s">
        <v>45</v>
      </c>
      <c r="C3" s="36" t="s">
        <v>47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8"/>
      <c r="AG3" s="38"/>
    </row>
    <row r="4" spans="1:33" ht="15.75">
      <c r="A4" s="53"/>
      <c r="B4" s="48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8"/>
      <c r="AG4" s="38"/>
    </row>
    <row r="5" spans="1:33" ht="15.75">
      <c r="A5" s="53"/>
      <c r="B5" s="48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38"/>
    </row>
    <row r="6" spans="1:33" ht="15.75">
      <c r="A6" s="53"/>
      <c r="B6" s="48"/>
      <c r="C6" s="39"/>
      <c r="D6" s="40"/>
      <c r="E6" s="40"/>
      <c r="F6" s="40"/>
      <c r="G6" s="40"/>
      <c r="H6" s="54" t="s">
        <v>92</v>
      </c>
      <c r="I6" s="54"/>
      <c r="J6" s="54"/>
      <c r="K6" s="55" t="s">
        <v>91</v>
      </c>
      <c r="L6" s="55"/>
      <c r="M6" s="55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1"/>
      <c r="AG6" s="41"/>
    </row>
    <row r="7" spans="1:33" ht="51">
      <c r="A7" s="53"/>
      <c r="B7" s="49"/>
      <c r="C7" s="23" t="s">
        <v>52</v>
      </c>
      <c r="D7" s="23" t="s">
        <v>64</v>
      </c>
      <c r="E7" s="23" t="s">
        <v>59</v>
      </c>
      <c r="F7" s="23" t="s">
        <v>96</v>
      </c>
      <c r="G7" s="23" t="s">
        <v>61</v>
      </c>
      <c r="H7" s="23" t="s">
        <v>64</v>
      </c>
      <c r="I7" s="23" t="s">
        <v>59</v>
      </c>
      <c r="J7" s="23" t="s">
        <v>60</v>
      </c>
      <c r="K7" s="23" t="s">
        <v>64</v>
      </c>
      <c r="L7" s="23" t="s">
        <v>59</v>
      </c>
      <c r="M7" s="23" t="s">
        <v>60</v>
      </c>
      <c r="N7" s="23" t="s">
        <v>62</v>
      </c>
      <c r="O7" s="23" t="s">
        <v>64</v>
      </c>
      <c r="P7" s="23" t="s">
        <v>59</v>
      </c>
      <c r="Q7" s="23" t="s">
        <v>60</v>
      </c>
      <c r="R7" s="23" t="s">
        <v>63</v>
      </c>
      <c r="S7" s="23" t="s">
        <v>64</v>
      </c>
      <c r="T7" s="23" t="s">
        <v>59</v>
      </c>
      <c r="U7" s="23" t="s">
        <v>60</v>
      </c>
      <c r="V7" s="23" t="s">
        <v>53</v>
      </c>
      <c r="W7" s="23" t="s">
        <v>64</v>
      </c>
      <c r="X7" s="23" t="s">
        <v>59</v>
      </c>
      <c r="Y7" s="23" t="s">
        <v>60</v>
      </c>
      <c r="Z7" s="24" t="s">
        <v>54</v>
      </c>
      <c r="AA7" s="24" t="s">
        <v>64</v>
      </c>
      <c r="AB7" s="24" t="s">
        <v>59</v>
      </c>
      <c r="AC7" s="24" t="s">
        <v>60</v>
      </c>
      <c r="AD7" s="24" t="s">
        <v>57</v>
      </c>
      <c r="AE7" s="24" t="s">
        <v>64</v>
      </c>
      <c r="AF7" s="24" t="s">
        <v>59</v>
      </c>
      <c r="AG7" s="24" t="s">
        <v>60</v>
      </c>
    </row>
    <row r="8" spans="1:33" ht="102">
      <c r="A8" s="25">
        <v>1</v>
      </c>
      <c r="B8" s="26" t="s">
        <v>1</v>
      </c>
      <c r="C8" s="27" t="s">
        <v>46</v>
      </c>
      <c r="D8" s="27" t="s">
        <v>65</v>
      </c>
      <c r="E8" s="42">
        <f>609.9*0.2</f>
        <v>121.98</v>
      </c>
      <c r="F8" s="9" t="s">
        <v>104</v>
      </c>
      <c r="G8" s="27" t="s">
        <v>48</v>
      </c>
      <c r="H8" s="27"/>
      <c r="I8" s="42"/>
      <c r="J8" s="27"/>
      <c r="K8" s="27"/>
      <c r="L8" s="42"/>
      <c r="M8" s="27"/>
      <c r="N8" s="27" t="s">
        <v>49</v>
      </c>
      <c r="O8" s="27" t="s">
        <v>66</v>
      </c>
      <c r="P8" s="27">
        <v>2983.153</v>
      </c>
      <c r="Q8" s="27" t="s">
        <v>109</v>
      </c>
      <c r="R8" s="27" t="s">
        <v>49</v>
      </c>
      <c r="S8" s="27" t="s">
        <v>66</v>
      </c>
      <c r="T8" s="27">
        <v>2938.16</v>
      </c>
      <c r="U8" s="27" t="s">
        <v>110</v>
      </c>
      <c r="V8" s="27" t="s">
        <v>56</v>
      </c>
      <c r="W8" s="27" t="s">
        <v>72</v>
      </c>
      <c r="X8" s="27">
        <v>2079</v>
      </c>
      <c r="Y8" s="27" t="s">
        <v>111</v>
      </c>
      <c r="Z8" s="27" t="s">
        <v>55</v>
      </c>
      <c r="AA8" s="27" t="s">
        <v>66</v>
      </c>
      <c r="AB8" s="27">
        <v>137.13</v>
      </c>
      <c r="AC8" s="27" t="s">
        <v>113</v>
      </c>
      <c r="AD8" s="27" t="s">
        <v>58</v>
      </c>
      <c r="AE8" s="27" t="s">
        <v>76</v>
      </c>
      <c r="AF8" s="27">
        <v>8277.89</v>
      </c>
      <c r="AG8" s="27" t="s">
        <v>84</v>
      </c>
    </row>
    <row r="9" spans="1:33" ht="102">
      <c r="A9" s="25">
        <v>2</v>
      </c>
      <c r="B9" s="26" t="s">
        <v>2</v>
      </c>
      <c r="C9" s="27" t="s">
        <v>50</v>
      </c>
      <c r="D9" s="27" t="s">
        <v>65</v>
      </c>
      <c r="E9" s="42">
        <f>7220.3*0.2</f>
        <v>1444.0600000000002</v>
      </c>
      <c r="F9" s="9" t="s">
        <v>107</v>
      </c>
      <c r="G9" s="27" t="s">
        <v>50</v>
      </c>
      <c r="H9" s="27" t="s">
        <v>66</v>
      </c>
      <c r="I9" s="42">
        <f>15177.76</f>
        <v>15177.76</v>
      </c>
      <c r="J9" s="27" t="s">
        <v>109</v>
      </c>
      <c r="K9" s="27" t="s">
        <v>65</v>
      </c>
      <c r="L9" s="42">
        <f>875.76</f>
        <v>875.76</v>
      </c>
      <c r="M9" s="9" t="s">
        <v>107</v>
      </c>
      <c r="N9" s="27" t="s">
        <v>49</v>
      </c>
      <c r="O9" s="27" t="s">
        <v>66</v>
      </c>
      <c r="P9" s="27">
        <v>17691.246</v>
      </c>
      <c r="Q9" s="27" t="s">
        <v>109</v>
      </c>
      <c r="R9" s="27" t="s">
        <v>49</v>
      </c>
      <c r="S9" s="27" t="s">
        <v>66</v>
      </c>
      <c r="T9" s="27">
        <v>28974.384</v>
      </c>
      <c r="U9" s="27" t="s">
        <v>110</v>
      </c>
      <c r="V9" s="27" t="s">
        <v>56</v>
      </c>
      <c r="W9" s="27" t="s">
        <v>72</v>
      </c>
      <c r="X9" s="27">
        <v>50207</v>
      </c>
      <c r="Y9" s="27" t="s">
        <v>111</v>
      </c>
      <c r="Z9" s="27" t="s">
        <v>55</v>
      </c>
      <c r="AA9" s="27" t="s">
        <v>66</v>
      </c>
      <c r="AB9" s="27">
        <v>1618.92</v>
      </c>
      <c r="AC9" s="27" t="s">
        <v>113</v>
      </c>
      <c r="AD9" s="27" t="s">
        <v>58</v>
      </c>
      <c r="AE9" s="27" t="s">
        <v>76</v>
      </c>
      <c r="AF9" s="27">
        <v>41836.18</v>
      </c>
      <c r="AG9" s="27" t="s">
        <v>85</v>
      </c>
    </row>
    <row r="10" spans="1:33" ht="102">
      <c r="A10" s="25">
        <v>3</v>
      </c>
      <c r="B10" s="26" t="s">
        <v>3</v>
      </c>
      <c r="C10" s="27" t="s">
        <v>50</v>
      </c>
      <c r="D10" s="27" t="s">
        <v>65</v>
      </c>
      <c r="E10" s="42">
        <f>6824.2*0.2</f>
        <v>1364.8400000000001</v>
      </c>
      <c r="F10" s="9" t="s">
        <v>108</v>
      </c>
      <c r="G10" s="27" t="s">
        <v>50</v>
      </c>
      <c r="H10" s="27" t="s">
        <v>66</v>
      </c>
      <c r="I10" s="42">
        <f>13479.96</f>
        <v>13479.96</v>
      </c>
      <c r="J10" s="27" t="s">
        <v>109</v>
      </c>
      <c r="K10" s="27" t="s">
        <v>65</v>
      </c>
      <c r="L10" s="42">
        <f>777.79</f>
        <v>777.79</v>
      </c>
      <c r="M10" s="9" t="s">
        <v>107</v>
      </c>
      <c r="N10" s="27" t="s">
        <v>49</v>
      </c>
      <c r="O10" s="27" t="s">
        <v>66</v>
      </c>
      <c r="P10" s="27">
        <v>17155.308</v>
      </c>
      <c r="Q10" s="27" t="s">
        <v>109</v>
      </c>
      <c r="R10" s="27" t="s">
        <v>49</v>
      </c>
      <c r="S10" s="27" t="s">
        <v>66</v>
      </c>
      <c r="T10" s="27">
        <v>28061.855</v>
      </c>
      <c r="U10" s="27" t="s">
        <v>110</v>
      </c>
      <c r="V10" s="27" t="s">
        <v>56</v>
      </c>
      <c r="W10" s="27" t="s">
        <v>72</v>
      </c>
      <c r="X10" s="27">
        <v>54250</v>
      </c>
      <c r="Y10" s="27" t="s">
        <v>111</v>
      </c>
      <c r="Z10" s="27" t="s">
        <v>55</v>
      </c>
      <c r="AA10" s="27" t="s">
        <v>66</v>
      </c>
      <c r="AB10" s="27">
        <v>1524.82</v>
      </c>
      <c r="AC10" s="27" t="s">
        <v>113</v>
      </c>
      <c r="AD10" s="27" t="s">
        <v>58</v>
      </c>
      <c r="AE10" s="27" t="s">
        <v>76</v>
      </c>
      <c r="AF10" s="27">
        <v>38623.16</v>
      </c>
      <c r="AG10" s="27" t="s">
        <v>85</v>
      </c>
    </row>
    <row r="11" spans="1:33" ht="102">
      <c r="A11" s="25">
        <v>4</v>
      </c>
      <c r="B11" s="26" t="s">
        <v>4</v>
      </c>
      <c r="C11" s="27" t="s">
        <v>46</v>
      </c>
      <c r="D11" s="27" t="s">
        <v>65</v>
      </c>
      <c r="E11" s="42">
        <f>6353.7*0.2</f>
        <v>1270.74</v>
      </c>
      <c r="F11" s="9" t="s">
        <v>105</v>
      </c>
      <c r="G11" s="27" t="s">
        <v>46</v>
      </c>
      <c r="H11" s="27" t="s">
        <v>66</v>
      </c>
      <c r="I11" s="42">
        <v>11377.84</v>
      </c>
      <c r="J11" s="27" t="s">
        <v>109</v>
      </c>
      <c r="K11" s="27" t="s">
        <v>65</v>
      </c>
      <c r="L11" s="42">
        <v>656.5</v>
      </c>
      <c r="M11" s="9" t="s">
        <v>104</v>
      </c>
      <c r="N11" s="27" t="s">
        <v>49</v>
      </c>
      <c r="O11" s="27" t="s">
        <v>66</v>
      </c>
      <c r="P11" s="27">
        <v>12185.677</v>
      </c>
      <c r="Q11" s="27" t="s">
        <v>109</v>
      </c>
      <c r="R11" s="27" t="s">
        <v>49</v>
      </c>
      <c r="S11" s="27" t="s">
        <v>66</v>
      </c>
      <c r="T11" s="27">
        <v>21954.108</v>
      </c>
      <c r="U11" s="27" t="s">
        <v>110</v>
      </c>
      <c r="V11" s="27" t="s">
        <v>56</v>
      </c>
      <c r="W11" s="27" t="s">
        <v>72</v>
      </c>
      <c r="X11" s="27">
        <v>41084</v>
      </c>
      <c r="Y11" s="27" t="s">
        <v>112</v>
      </c>
      <c r="Z11" s="27" t="s">
        <v>55</v>
      </c>
      <c r="AA11" s="27" t="s">
        <v>66</v>
      </c>
      <c r="AB11" s="27">
        <v>1424.59</v>
      </c>
      <c r="AC11" s="27" t="s">
        <v>113</v>
      </c>
      <c r="AD11" s="27" t="s">
        <v>58</v>
      </c>
      <c r="AE11" s="27" t="s">
        <v>76</v>
      </c>
      <c r="AF11" s="28">
        <v>0</v>
      </c>
      <c r="AG11" s="28">
        <v>0</v>
      </c>
    </row>
    <row r="12" spans="1:33" ht="102">
      <c r="A12" s="25">
        <v>5</v>
      </c>
      <c r="B12" s="26" t="s">
        <v>5</v>
      </c>
      <c r="C12" s="27" t="s">
        <v>50</v>
      </c>
      <c r="D12" s="27" t="s">
        <v>65</v>
      </c>
      <c r="E12" s="42">
        <f>6913.4*0.2</f>
        <v>1382.68</v>
      </c>
      <c r="F12" s="9" t="s">
        <v>108</v>
      </c>
      <c r="G12" s="27" t="s">
        <v>50</v>
      </c>
      <c r="H12" s="27" t="s">
        <v>66</v>
      </c>
      <c r="I12" s="42">
        <f>15739.36</f>
        <v>15739.36</v>
      </c>
      <c r="J12" s="27" t="s">
        <v>109</v>
      </c>
      <c r="K12" s="27" t="s">
        <v>65</v>
      </c>
      <c r="L12" s="42">
        <f>908.16</f>
        <v>908.16</v>
      </c>
      <c r="M12" s="9" t="s">
        <v>107</v>
      </c>
      <c r="N12" s="27" t="s">
        <v>49</v>
      </c>
      <c r="O12" s="27" t="s">
        <v>66</v>
      </c>
      <c r="P12" s="27">
        <v>16500.661</v>
      </c>
      <c r="Q12" s="27" t="s">
        <v>109</v>
      </c>
      <c r="R12" s="27" t="s">
        <v>49</v>
      </c>
      <c r="S12" s="27" t="s">
        <v>66</v>
      </c>
      <c r="T12" s="27">
        <v>27086.3</v>
      </c>
      <c r="U12" s="27" t="s">
        <v>110</v>
      </c>
      <c r="V12" s="27" t="s">
        <v>56</v>
      </c>
      <c r="W12" s="27" t="s">
        <v>72</v>
      </c>
      <c r="X12" s="27">
        <v>49383</v>
      </c>
      <c r="Y12" s="27" t="s">
        <v>111</v>
      </c>
      <c r="Z12" s="27" t="s">
        <v>55</v>
      </c>
      <c r="AA12" s="27" t="s">
        <v>66</v>
      </c>
      <c r="AB12" s="27">
        <v>1550.58</v>
      </c>
      <c r="AC12" s="27" t="s">
        <v>113</v>
      </c>
      <c r="AD12" s="27" t="s">
        <v>58</v>
      </c>
      <c r="AE12" s="27" t="s">
        <v>76</v>
      </c>
      <c r="AF12" s="27">
        <v>44866.92</v>
      </c>
      <c r="AG12" s="27" t="s">
        <v>85</v>
      </c>
    </row>
    <row r="13" spans="1:33" ht="102">
      <c r="A13" s="25">
        <v>6</v>
      </c>
      <c r="B13" s="26" t="s">
        <v>6</v>
      </c>
      <c r="C13" s="27" t="s">
        <v>50</v>
      </c>
      <c r="D13" s="27" t="s">
        <v>65</v>
      </c>
      <c r="E13" s="42">
        <f>3396.4*0.2</f>
        <v>679.2800000000001</v>
      </c>
      <c r="F13" s="9" t="s">
        <v>108</v>
      </c>
      <c r="G13" s="27" t="s">
        <v>50</v>
      </c>
      <c r="H13" s="27" t="s">
        <v>66</v>
      </c>
      <c r="I13" s="42">
        <f>7691.32</f>
        <v>7691.32</v>
      </c>
      <c r="J13" s="27" t="s">
        <v>109</v>
      </c>
      <c r="K13" s="27" t="s">
        <v>65</v>
      </c>
      <c r="L13" s="42">
        <f>443.79</f>
        <v>443.79</v>
      </c>
      <c r="M13" s="9" t="s">
        <v>107</v>
      </c>
      <c r="N13" s="27" t="s">
        <v>49</v>
      </c>
      <c r="O13" s="27" t="s">
        <v>66</v>
      </c>
      <c r="P13" s="27">
        <v>9387.794</v>
      </c>
      <c r="Q13" s="27" t="s">
        <v>109</v>
      </c>
      <c r="R13" s="27" t="s">
        <v>49</v>
      </c>
      <c r="S13" s="27" t="s">
        <v>66</v>
      </c>
      <c r="T13" s="27">
        <v>15668.959</v>
      </c>
      <c r="U13" s="27" t="s">
        <v>110</v>
      </c>
      <c r="V13" s="27" t="s">
        <v>56</v>
      </c>
      <c r="W13" s="27" t="s">
        <v>72</v>
      </c>
      <c r="X13" s="27">
        <v>1397</v>
      </c>
      <c r="Y13" s="27" t="s">
        <v>111</v>
      </c>
      <c r="Z13" s="27" t="s">
        <v>55</v>
      </c>
      <c r="AA13" s="27" t="s">
        <v>66</v>
      </c>
      <c r="AB13" s="27">
        <v>761.63</v>
      </c>
      <c r="AC13" s="27" t="s">
        <v>113</v>
      </c>
      <c r="AD13" s="27" t="s">
        <v>58</v>
      </c>
      <c r="AE13" s="27" t="s">
        <v>76</v>
      </c>
      <c r="AF13" s="27">
        <v>20485.31</v>
      </c>
      <c r="AG13" s="27" t="s">
        <v>85</v>
      </c>
    </row>
    <row r="14" spans="1:33" ht="102">
      <c r="A14" s="25">
        <v>7</v>
      </c>
      <c r="B14" s="26" t="s">
        <v>7</v>
      </c>
      <c r="C14" s="27" t="s">
        <v>50</v>
      </c>
      <c r="D14" s="27" t="s">
        <v>65</v>
      </c>
      <c r="E14" s="42">
        <f>2862.6*0.2</f>
        <v>572.52</v>
      </c>
      <c r="F14" s="9" t="s">
        <v>108</v>
      </c>
      <c r="G14" s="27" t="s">
        <v>48</v>
      </c>
      <c r="H14" s="27" t="s">
        <v>66</v>
      </c>
      <c r="I14" s="42"/>
      <c r="J14" s="27"/>
      <c r="K14" s="27"/>
      <c r="L14" s="42"/>
      <c r="M14" s="27"/>
      <c r="N14" s="27" t="s">
        <v>49</v>
      </c>
      <c r="O14" s="27" t="s">
        <v>66</v>
      </c>
      <c r="P14" s="27">
        <v>13471.683</v>
      </c>
      <c r="Q14" s="27" t="s">
        <v>109</v>
      </c>
      <c r="R14" s="27" t="s">
        <v>49</v>
      </c>
      <c r="S14" s="27" t="s">
        <v>66</v>
      </c>
      <c r="T14" s="27">
        <v>13430.316</v>
      </c>
      <c r="U14" s="27" t="s">
        <v>110</v>
      </c>
      <c r="V14" s="27" t="s">
        <v>56</v>
      </c>
      <c r="W14" s="27" t="s">
        <v>72</v>
      </c>
      <c r="X14" s="27">
        <v>5765</v>
      </c>
      <c r="Y14" s="27" t="s">
        <v>111</v>
      </c>
      <c r="Z14" s="27" t="s">
        <v>55</v>
      </c>
      <c r="AA14" s="27" t="s">
        <v>66</v>
      </c>
      <c r="AB14" s="27">
        <v>641.83</v>
      </c>
      <c r="AC14" s="27" t="s">
        <v>113</v>
      </c>
      <c r="AD14" s="27" t="s">
        <v>58</v>
      </c>
      <c r="AE14" s="27" t="s">
        <v>76</v>
      </c>
      <c r="AF14" s="27">
        <v>39665.9</v>
      </c>
      <c r="AG14" s="27" t="s">
        <v>85</v>
      </c>
    </row>
    <row r="15" spans="1:33" ht="102">
      <c r="A15" s="25">
        <v>8</v>
      </c>
      <c r="B15" s="26" t="s">
        <v>8</v>
      </c>
      <c r="C15" s="27" t="s">
        <v>46</v>
      </c>
      <c r="D15" s="27" t="s">
        <v>65</v>
      </c>
      <c r="E15" s="42">
        <f>9298.6*0.2</f>
        <v>1859.7200000000003</v>
      </c>
      <c r="F15" s="9" t="s">
        <v>105</v>
      </c>
      <c r="G15" s="27" t="s">
        <v>46</v>
      </c>
      <c r="H15" s="27" t="s">
        <v>66</v>
      </c>
      <c r="I15" s="42">
        <v>20030.4</v>
      </c>
      <c r="J15" s="27" t="s">
        <v>109</v>
      </c>
      <c r="K15" s="27" t="s">
        <v>65</v>
      </c>
      <c r="L15" s="42">
        <v>1155.75</v>
      </c>
      <c r="M15" s="9" t="s">
        <v>104</v>
      </c>
      <c r="N15" s="27" t="s">
        <v>49</v>
      </c>
      <c r="O15" s="27" t="s">
        <v>66</v>
      </c>
      <c r="P15" s="27">
        <v>22839.049</v>
      </c>
      <c r="Q15" s="27" t="s">
        <v>109</v>
      </c>
      <c r="R15" s="27" t="s">
        <v>49</v>
      </c>
      <c r="S15" s="27" t="s">
        <v>66</v>
      </c>
      <c r="T15" s="27">
        <v>37170.805</v>
      </c>
      <c r="U15" s="27" t="s">
        <v>110</v>
      </c>
      <c r="V15" s="27" t="s">
        <v>56</v>
      </c>
      <c r="W15" s="27" t="s">
        <v>72</v>
      </c>
      <c r="X15" s="27">
        <v>90959</v>
      </c>
      <c r="Y15" s="27" t="s">
        <v>111</v>
      </c>
      <c r="Z15" s="27" t="s">
        <v>55</v>
      </c>
      <c r="AA15" s="27" t="s">
        <v>66</v>
      </c>
      <c r="AB15" s="27">
        <v>2083.83</v>
      </c>
      <c r="AC15" s="27" t="s">
        <v>113</v>
      </c>
      <c r="AD15" s="27" t="s">
        <v>58</v>
      </c>
      <c r="AE15" s="27" t="s">
        <v>76</v>
      </c>
      <c r="AF15" s="27">
        <v>53405.44</v>
      </c>
      <c r="AG15" s="27" t="s">
        <v>85</v>
      </c>
    </row>
    <row r="16" spans="1:33" ht="102">
      <c r="A16" s="25">
        <v>9</v>
      </c>
      <c r="B16" s="26" t="s">
        <v>9</v>
      </c>
      <c r="C16" s="27" t="s">
        <v>46</v>
      </c>
      <c r="D16" s="27" t="s">
        <v>65</v>
      </c>
      <c r="E16" s="42">
        <f>7388.7*0.2</f>
        <v>1477.74</v>
      </c>
      <c r="F16" s="9" t="s">
        <v>105</v>
      </c>
      <c r="G16" s="27" t="s">
        <v>46</v>
      </c>
      <c r="H16" s="27" t="s">
        <v>66</v>
      </c>
      <c r="I16" s="42">
        <v>15210</v>
      </c>
      <c r="J16" s="27" t="s">
        <v>109</v>
      </c>
      <c r="K16" s="27" t="s">
        <v>65</v>
      </c>
      <c r="L16" s="42">
        <v>877.62</v>
      </c>
      <c r="M16" s="9" t="s">
        <v>104</v>
      </c>
      <c r="N16" s="27" t="s">
        <v>49</v>
      </c>
      <c r="O16" s="27" t="s">
        <v>66</v>
      </c>
      <c r="P16" s="27">
        <v>19859.047</v>
      </c>
      <c r="Q16" s="27" t="s">
        <v>109</v>
      </c>
      <c r="R16" s="27" t="s">
        <v>49</v>
      </c>
      <c r="S16" s="27" t="s">
        <v>66</v>
      </c>
      <c r="T16" s="27">
        <v>31911.105</v>
      </c>
      <c r="U16" s="27" t="s">
        <v>110</v>
      </c>
      <c r="V16" s="27" t="s">
        <v>56</v>
      </c>
      <c r="W16" s="27" t="s">
        <v>72</v>
      </c>
      <c r="X16" s="27">
        <v>59480</v>
      </c>
      <c r="Y16" s="27" t="s">
        <v>111</v>
      </c>
      <c r="Z16" s="27" t="s">
        <v>55</v>
      </c>
      <c r="AA16" s="27" t="s">
        <v>66</v>
      </c>
      <c r="AB16" s="27">
        <v>1667.64</v>
      </c>
      <c r="AC16" s="27" t="s">
        <v>113</v>
      </c>
      <c r="AD16" s="27" t="s">
        <v>58</v>
      </c>
      <c r="AE16" s="27" t="s">
        <v>76</v>
      </c>
      <c r="AF16" s="27">
        <v>42715.69</v>
      </c>
      <c r="AG16" s="27" t="s">
        <v>85</v>
      </c>
    </row>
    <row r="17" spans="1:33" ht="102">
      <c r="A17" s="25">
        <v>10</v>
      </c>
      <c r="B17" s="26" t="s">
        <v>10</v>
      </c>
      <c r="C17" s="27" t="s">
        <v>46</v>
      </c>
      <c r="D17" s="27" t="s">
        <v>65</v>
      </c>
      <c r="E17" s="42">
        <f>9292.8*0.2</f>
        <v>1858.56</v>
      </c>
      <c r="F17" s="9" t="s">
        <v>105</v>
      </c>
      <c r="G17" s="27" t="s">
        <v>46</v>
      </c>
      <c r="H17" s="27" t="s">
        <v>66</v>
      </c>
      <c r="I17" s="42">
        <v>19890</v>
      </c>
      <c r="J17" s="27" t="s">
        <v>109</v>
      </c>
      <c r="K17" s="27" t="s">
        <v>65</v>
      </c>
      <c r="L17" s="42">
        <v>1147.65</v>
      </c>
      <c r="M17" s="9" t="s">
        <v>104</v>
      </c>
      <c r="N17" s="27" t="s">
        <v>49</v>
      </c>
      <c r="O17" s="27" t="s">
        <v>66</v>
      </c>
      <c r="P17" s="27">
        <v>24275.245</v>
      </c>
      <c r="Q17" s="27" t="s">
        <v>109</v>
      </c>
      <c r="R17" s="27" t="s">
        <v>49</v>
      </c>
      <c r="S17" s="27" t="s">
        <v>66</v>
      </c>
      <c r="T17" s="27">
        <v>39032.11</v>
      </c>
      <c r="U17" s="27" t="s">
        <v>110</v>
      </c>
      <c r="V17" s="27" t="s">
        <v>56</v>
      </c>
      <c r="W17" s="27" t="s">
        <v>72</v>
      </c>
      <c r="X17" s="27">
        <v>84946</v>
      </c>
      <c r="Y17" s="27" t="s">
        <v>111</v>
      </c>
      <c r="Z17" s="27" t="s">
        <v>55</v>
      </c>
      <c r="AA17" s="27" t="s">
        <v>66</v>
      </c>
      <c r="AB17" s="27">
        <v>2083.3</v>
      </c>
      <c r="AC17" s="27" t="s">
        <v>113</v>
      </c>
      <c r="AD17" s="27" t="s">
        <v>58</v>
      </c>
      <c r="AE17" s="27" t="s">
        <v>76</v>
      </c>
      <c r="AF17" s="27">
        <v>54247.34</v>
      </c>
      <c r="AG17" s="27" t="s">
        <v>85</v>
      </c>
    </row>
    <row r="18" spans="1:33" ht="102">
      <c r="A18" s="25">
        <v>11</v>
      </c>
      <c r="B18" s="26" t="s">
        <v>11</v>
      </c>
      <c r="C18" s="27" t="s">
        <v>46</v>
      </c>
      <c r="D18" s="27" t="s">
        <v>65</v>
      </c>
      <c r="E18" s="42">
        <f>4170.9*0.2</f>
        <v>834.18</v>
      </c>
      <c r="F18" s="9" t="s">
        <v>97</v>
      </c>
      <c r="G18" s="27" t="s">
        <v>46</v>
      </c>
      <c r="H18" s="27" t="s">
        <v>66</v>
      </c>
      <c r="I18" s="42">
        <v>5756.4</v>
      </c>
      <c r="J18" s="27" t="s">
        <v>109</v>
      </c>
      <c r="K18" s="27" t="s">
        <v>65</v>
      </c>
      <c r="L18" s="42">
        <v>332.14</v>
      </c>
      <c r="M18" s="9" t="s">
        <v>104</v>
      </c>
      <c r="N18" s="27" t="s">
        <v>49</v>
      </c>
      <c r="O18" s="27" t="s">
        <v>66</v>
      </c>
      <c r="P18" s="27">
        <v>7591.008</v>
      </c>
      <c r="Q18" s="27" t="s">
        <v>109</v>
      </c>
      <c r="R18" s="27" t="s">
        <v>49</v>
      </c>
      <c r="S18" s="27" t="s">
        <v>66</v>
      </c>
      <c r="T18" s="27">
        <v>12420.944</v>
      </c>
      <c r="U18" s="27" t="s">
        <v>110</v>
      </c>
      <c r="V18" s="27" t="s">
        <v>56</v>
      </c>
      <c r="W18" s="27" t="s">
        <v>72</v>
      </c>
      <c r="X18" s="27">
        <v>42019</v>
      </c>
      <c r="Y18" s="27" t="s">
        <v>111</v>
      </c>
      <c r="Z18" s="27" t="s">
        <v>55</v>
      </c>
      <c r="AA18" s="27" t="s">
        <v>66</v>
      </c>
      <c r="AB18" s="27">
        <v>935.17</v>
      </c>
      <c r="AC18" s="27" t="s">
        <v>113</v>
      </c>
      <c r="AD18" s="27" t="s">
        <v>58</v>
      </c>
      <c r="AE18" s="27" t="s">
        <v>76</v>
      </c>
      <c r="AF18" s="27">
        <v>18671.77</v>
      </c>
      <c r="AG18" s="27" t="s">
        <v>85</v>
      </c>
    </row>
    <row r="19" spans="1:33" ht="102">
      <c r="A19" s="25">
        <v>12</v>
      </c>
      <c r="B19" s="26" t="s">
        <v>12</v>
      </c>
      <c r="C19" s="27" t="s">
        <v>46</v>
      </c>
      <c r="D19" s="27" t="s">
        <v>65</v>
      </c>
      <c r="E19" s="42">
        <f>7396.2*0.2</f>
        <v>1479.24</v>
      </c>
      <c r="F19" s="9" t="s">
        <v>105</v>
      </c>
      <c r="G19" s="27" t="s">
        <v>46</v>
      </c>
      <c r="H19" s="27" t="s">
        <v>66</v>
      </c>
      <c r="I19" s="42">
        <v>16286.4</v>
      </c>
      <c r="J19" s="27" t="s">
        <v>109</v>
      </c>
      <c r="K19" s="27" t="s">
        <v>65</v>
      </c>
      <c r="L19" s="42">
        <v>939.73</v>
      </c>
      <c r="M19" s="9" t="s">
        <v>104</v>
      </c>
      <c r="N19" s="27" t="s">
        <v>49</v>
      </c>
      <c r="O19" s="27" t="s">
        <v>66</v>
      </c>
      <c r="P19" s="27">
        <v>19248.931</v>
      </c>
      <c r="Q19" s="27" t="s">
        <v>109</v>
      </c>
      <c r="R19" s="27" t="s">
        <v>49</v>
      </c>
      <c r="S19" s="27" t="s">
        <v>66</v>
      </c>
      <c r="T19" s="27">
        <v>31189.669</v>
      </c>
      <c r="U19" s="27" t="s">
        <v>110</v>
      </c>
      <c r="V19" s="27" t="s">
        <v>56</v>
      </c>
      <c r="W19" s="27" t="s">
        <v>72</v>
      </c>
      <c r="X19" s="27">
        <v>54315</v>
      </c>
      <c r="Y19" s="27" t="s">
        <v>111</v>
      </c>
      <c r="Z19" s="27" t="s">
        <v>55</v>
      </c>
      <c r="AA19" s="27" t="s">
        <v>66</v>
      </c>
      <c r="AB19" s="27">
        <v>1646</v>
      </c>
      <c r="AC19" s="27" t="s">
        <v>113</v>
      </c>
      <c r="AD19" s="27" t="s">
        <v>58</v>
      </c>
      <c r="AE19" s="27" t="s">
        <v>76</v>
      </c>
      <c r="AF19" s="27">
        <v>43541.6</v>
      </c>
      <c r="AG19" s="27" t="s">
        <v>85</v>
      </c>
    </row>
    <row r="20" spans="1:33" ht="102">
      <c r="A20" s="25">
        <v>13</v>
      </c>
      <c r="B20" s="26" t="s">
        <v>13</v>
      </c>
      <c r="C20" s="27" t="s">
        <v>46</v>
      </c>
      <c r="D20" s="27" t="s">
        <v>65</v>
      </c>
      <c r="E20" s="42">
        <f>2043.9*0.2</f>
        <v>408.78000000000003</v>
      </c>
      <c r="F20" s="9" t="s">
        <v>105</v>
      </c>
      <c r="G20" s="27" t="s">
        <v>46</v>
      </c>
      <c r="H20" s="27" t="s">
        <v>66</v>
      </c>
      <c r="I20" s="42">
        <v>4680</v>
      </c>
      <c r="J20" s="27" t="s">
        <v>109</v>
      </c>
      <c r="K20" s="27" t="s">
        <v>65</v>
      </c>
      <c r="L20" s="42">
        <v>270.04</v>
      </c>
      <c r="M20" s="9" t="s">
        <v>104</v>
      </c>
      <c r="N20" s="27" t="s">
        <v>49</v>
      </c>
      <c r="O20" s="27" t="s">
        <v>66</v>
      </c>
      <c r="P20" s="27">
        <v>4867.648</v>
      </c>
      <c r="Q20" s="27" t="s">
        <v>109</v>
      </c>
      <c r="R20" s="27" t="s">
        <v>49</v>
      </c>
      <c r="S20" s="27" t="s">
        <v>66</v>
      </c>
      <c r="T20" s="27">
        <v>7542.566</v>
      </c>
      <c r="U20" s="27" t="s">
        <v>110</v>
      </c>
      <c r="V20" s="27" t="s">
        <v>56</v>
      </c>
      <c r="W20" s="27" t="s">
        <v>72</v>
      </c>
      <c r="X20" s="27">
        <v>26917</v>
      </c>
      <c r="Y20" s="27" t="s">
        <v>111</v>
      </c>
      <c r="Z20" s="27" t="s">
        <v>55</v>
      </c>
      <c r="AA20" s="27" t="s">
        <v>66</v>
      </c>
      <c r="AB20" s="27">
        <v>458.27</v>
      </c>
      <c r="AC20" s="27" t="s">
        <v>113</v>
      </c>
      <c r="AD20" s="27" t="s">
        <v>58</v>
      </c>
      <c r="AE20" s="27" t="s">
        <v>76</v>
      </c>
      <c r="AF20" s="27">
        <v>13406.59</v>
      </c>
      <c r="AG20" s="27" t="s">
        <v>85</v>
      </c>
    </row>
    <row r="21" spans="1:33" ht="102">
      <c r="A21" s="25">
        <v>14</v>
      </c>
      <c r="B21" s="26" t="s">
        <v>14</v>
      </c>
      <c r="C21" s="27" t="s">
        <v>46</v>
      </c>
      <c r="D21" s="27" t="s">
        <v>65</v>
      </c>
      <c r="E21" s="42">
        <f>9315.5*0.2</f>
        <v>1863.1000000000001</v>
      </c>
      <c r="F21" s="9" t="s">
        <v>105</v>
      </c>
      <c r="G21" s="27" t="s">
        <v>46</v>
      </c>
      <c r="H21" s="27" t="s">
        <v>66</v>
      </c>
      <c r="I21" s="42">
        <v>18907.2</v>
      </c>
      <c r="J21" s="27" t="s">
        <v>109</v>
      </c>
      <c r="K21" s="27" t="s">
        <v>65</v>
      </c>
      <c r="L21" s="42">
        <v>1090.95</v>
      </c>
      <c r="M21" s="9" t="s">
        <v>104</v>
      </c>
      <c r="N21" s="27" t="s">
        <v>49</v>
      </c>
      <c r="O21" s="27" t="s">
        <v>66</v>
      </c>
      <c r="P21" s="27">
        <v>22570.625</v>
      </c>
      <c r="Q21" s="27" t="s">
        <v>109</v>
      </c>
      <c r="R21" s="27" t="s">
        <v>49</v>
      </c>
      <c r="S21" s="27" t="s">
        <v>66</v>
      </c>
      <c r="T21" s="27">
        <v>36728.718</v>
      </c>
      <c r="U21" s="27" t="s">
        <v>110</v>
      </c>
      <c r="V21" s="27" t="s">
        <v>56</v>
      </c>
      <c r="W21" s="27" t="s">
        <v>72</v>
      </c>
      <c r="X21" s="27">
        <v>53572</v>
      </c>
      <c r="Y21" s="27" t="s">
        <v>111</v>
      </c>
      <c r="Z21" s="27" t="s">
        <v>55</v>
      </c>
      <c r="AA21" s="27" t="s">
        <v>66</v>
      </c>
      <c r="AB21" s="27">
        <v>2087.17</v>
      </c>
      <c r="AC21" s="27" t="s">
        <v>113</v>
      </c>
      <c r="AD21" s="27" t="s">
        <v>58</v>
      </c>
      <c r="AE21" s="27" t="s">
        <v>76</v>
      </c>
      <c r="AF21" s="27">
        <v>51195.46</v>
      </c>
      <c r="AG21" s="27" t="s">
        <v>85</v>
      </c>
    </row>
    <row r="22" spans="1:33" ht="102">
      <c r="A22" s="25">
        <v>15</v>
      </c>
      <c r="B22" s="26" t="s">
        <v>15</v>
      </c>
      <c r="C22" s="27" t="s">
        <v>46</v>
      </c>
      <c r="D22" s="27" t="s">
        <v>65</v>
      </c>
      <c r="E22" s="42">
        <f>7404.9*0.2</f>
        <v>1480.98</v>
      </c>
      <c r="F22" s="9" t="s">
        <v>105</v>
      </c>
      <c r="G22" s="27" t="s">
        <v>46</v>
      </c>
      <c r="H22" s="27" t="s">
        <v>66</v>
      </c>
      <c r="I22" s="42">
        <v>14274</v>
      </c>
      <c r="J22" s="27" t="s">
        <v>109</v>
      </c>
      <c r="K22" s="27" t="s">
        <v>65</v>
      </c>
      <c r="L22" s="42">
        <v>823.61</v>
      </c>
      <c r="M22" s="9" t="s">
        <v>104</v>
      </c>
      <c r="N22" s="27" t="s">
        <v>49</v>
      </c>
      <c r="O22" s="27" t="s">
        <v>66</v>
      </c>
      <c r="P22" s="27">
        <v>17516.13</v>
      </c>
      <c r="Q22" s="27" t="s">
        <v>109</v>
      </c>
      <c r="R22" s="27" t="s">
        <v>49</v>
      </c>
      <c r="S22" s="27" t="s">
        <v>66</v>
      </c>
      <c r="T22" s="27">
        <v>28581.738</v>
      </c>
      <c r="U22" s="27" t="s">
        <v>110</v>
      </c>
      <c r="V22" s="27" t="s">
        <v>56</v>
      </c>
      <c r="W22" s="27" t="s">
        <v>72</v>
      </c>
      <c r="X22" s="27">
        <v>111161</v>
      </c>
      <c r="Y22" s="27" t="s">
        <v>111</v>
      </c>
      <c r="Z22" s="27" t="s">
        <v>55</v>
      </c>
      <c r="AA22" s="27" t="s">
        <v>66</v>
      </c>
      <c r="AB22" s="27">
        <v>1659.79</v>
      </c>
      <c r="AC22" s="27" t="s">
        <v>113</v>
      </c>
      <c r="AD22" s="27" t="s">
        <v>58</v>
      </c>
      <c r="AE22" s="27" t="s">
        <v>76</v>
      </c>
      <c r="AF22" s="27">
        <v>37839.58</v>
      </c>
      <c r="AG22" s="27" t="s">
        <v>85</v>
      </c>
    </row>
    <row r="23" spans="1:33" ht="102">
      <c r="A23" s="25">
        <v>16</v>
      </c>
      <c r="B23" s="26" t="s">
        <v>16</v>
      </c>
      <c r="C23" s="27" t="s">
        <v>46</v>
      </c>
      <c r="D23" s="27" t="s">
        <v>65</v>
      </c>
      <c r="E23" s="42">
        <f>5578.2*0.2</f>
        <v>1115.64</v>
      </c>
      <c r="F23" s="9" t="s">
        <v>105</v>
      </c>
      <c r="G23" s="27" t="s">
        <v>46</v>
      </c>
      <c r="H23" s="27" t="s">
        <v>66</v>
      </c>
      <c r="I23" s="42">
        <v>10998</v>
      </c>
      <c r="J23" s="27" t="s">
        <v>109</v>
      </c>
      <c r="K23" s="27" t="s">
        <v>65</v>
      </c>
      <c r="L23" s="42">
        <v>634.58</v>
      </c>
      <c r="M23" s="9" t="s">
        <v>104</v>
      </c>
      <c r="N23" s="27" t="s">
        <v>49</v>
      </c>
      <c r="O23" s="27" t="s">
        <v>66</v>
      </c>
      <c r="P23" s="27">
        <v>13736.801</v>
      </c>
      <c r="Q23" s="27" t="s">
        <v>109</v>
      </c>
      <c r="R23" s="27" t="s">
        <v>49</v>
      </c>
      <c r="S23" s="27" t="s">
        <v>66</v>
      </c>
      <c r="T23" s="27">
        <v>22420.847</v>
      </c>
      <c r="U23" s="27" t="s">
        <v>110</v>
      </c>
      <c r="V23" s="27" t="s">
        <v>56</v>
      </c>
      <c r="W23" s="27" t="s">
        <v>72</v>
      </c>
      <c r="X23" s="27">
        <v>54607</v>
      </c>
      <c r="Y23" s="27" t="s">
        <v>111</v>
      </c>
      <c r="Z23" s="27" t="s">
        <v>55</v>
      </c>
      <c r="AA23" s="27" t="s">
        <v>66</v>
      </c>
      <c r="AB23" s="27">
        <v>1250.2</v>
      </c>
      <c r="AC23" s="27" t="s">
        <v>113</v>
      </c>
      <c r="AD23" s="27" t="s">
        <v>58</v>
      </c>
      <c r="AE23" s="27" t="s">
        <v>76</v>
      </c>
      <c r="AF23" s="27">
        <v>29380.41</v>
      </c>
      <c r="AG23" s="27" t="s">
        <v>85</v>
      </c>
    </row>
    <row r="24" spans="1:33" ht="102">
      <c r="A24" s="12">
        <v>17</v>
      </c>
      <c r="B24" s="8" t="s">
        <v>17</v>
      </c>
      <c r="C24" s="9" t="s">
        <v>51</v>
      </c>
      <c r="D24" s="9" t="s">
        <v>99</v>
      </c>
      <c r="E24" s="43">
        <f>38.3*7*7</f>
        <v>1876.6999999999998</v>
      </c>
      <c r="F24" s="9" t="s">
        <v>100</v>
      </c>
      <c r="G24" s="9" t="s">
        <v>48</v>
      </c>
      <c r="H24" s="27"/>
      <c r="I24" s="43"/>
      <c r="J24" s="9"/>
      <c r="K24" s="27"/>
      <c r="L24" s="43"/>
      <c r="M24" s="13"/>
      <c r="N24" s="9" t="s">
        <v>49</v>
      </c>
      <c r="O24" s="9" t="s">
        <v>66</v>
      </c>
      <c r="P24" s="9">
        <v>92.997</v>
      </c>
      <c r="Q24" s="27" t="s">
        <v>109</v>
      </c>
      <c r="R24" s="9" t="s">
        <v>49</v>
      </c>
      <c r="S24" s="9" t="s">
        <v>66</v>
      </c>
      <c r="T24" s="9">
        <v>23.329</v>
      </c>
      <c r="U24" s="27" t="s">
        <v>110</v>
      </c>
      <c r="V24" s="9" t="s">
        <v>56</v>
      </c>
      <c r="W24" s="9" t="s">
        <v>72</v>
      </c>
      <c r="X24" s="13">
        <v>0</v>
      </c>
      <c r="Y24" s="27" t="s">
        <v>111</v>
      </c>
      <c r="Z24" s="9" t="s">
        <v>55</v>
      </c>
      <c r="AA24" s="9" t="s">
        <v>66</v>
      </c>
      <c r="AB24" s="9">
        <v>8.58</v>
      </c>
      <c r="AC24" s="27" t="s">
        <v>113</v>
      </c>
      <c r="AD24" s="9" t="s">
        <v>58</v>
      </c>
      <c r="AE24" s="9" t="s">
        <v>76</v>
      </c>
      <c r="AF24" s="9">
        <v>598.16</v>
      </c>
      <c r="AG24" s="29" t="s">
        <v>86</v>
      </c>
    </row>
    <row r="25" spans="1:33" ht="102">
      <c r="A25" s="10">
        <v>18</v>
      </c>
      <c r="B25" s="8" t="s">
        <v>18</v>
      </c>
      <c r="C25" s="9" t="s">
        <v>51</v>
      </c>
      <c r="D25" s="9" t="s">
        <v>99</v>
      </c>
      <c r="E25" s="43">
        <f>44.7*7*7</f>
        <v>2190.3</v>
      </c>
      <c r="F25" s="9" t="s">
        <v>100</v>
      </c>
      <c r="G25" s="9" t="s">
        <v>48</v>
      </c>
      <c r="H25" s="27"/>
      <c r="I25" s="43"/>
      <c r="J25" s="9"/>
      <c r="K25" s="27"/>
      <c r="L25" s="43"/>
      <c r="M25" s="13"/>
      <c r="N25" s="9" t="s">
        <v>49</v>
      </c>
      <c r="O25" s="9" t="s">
        <v>66</v>
      </c>
      <c r="P25" s="9">
        <v>261.024</v>
      </c>
      <c r="Q25" s="27" t="s">
        <v>109</v>
      </c>
      <c r="R25" s="9" t="s">
        <v>49</v>
      </c>
      <c r="S25" s="9" t="s">
        <v>66</v>
      </c>
      <c r="T25" s="9">
        <v>261.079</v>
      </c>
      <c r="U25" s="27" t="s">
        <v>110</v>
      </c>
      <c r="V25" s="9" t="s">
        <v>56</v>
      </c>
      <c r="W25" s="9" t="s">
        <v>72</v>
      </c>
      <c r="X25" s="13">
        <v>0</v>
      </c>
      <c r="Y25" s="27" t="s">
        <v>111</v>
      </c>
      <c r="Z25" s="9" t="s">
        <v>55</v>
      </c>
      <c r="AA25" s="9" t="s">
        <v>66</v>
      </c>
      <c r="AB25" s="9">
        <v>10.02</v>
      </c>
      <c r="AC25" s="27" t="s">
        <v>113</v>
      </c>
      <c r="AD25" s="9" t="s">
        <v>58</v>
      </c>
      <c r="AE25" s="9" t="s">
        <v>76</v>
      </c>
      <c r="AF25" s="9">
        <v>1191.17</v>
      </c>
      <c r="AG25" s="29" t="s">
        <v>86</v>
      </c>
    </row>
    <row r="26" spans="1:33" ht="102">
      <c r="A26" s="10">
        <v>19</v>
      </c>
      <c r="B26" s="8" t="s">
        <v>19</v>
      </c>
      <c r="C26" s="9" t="s">
        <v>50</v>
      </c>
      <c r="D26" s="9" t="s">
        <v>65</v>
      </c>
      <c r="E26" s="43">
        <f>4417.1*0.2</f>
        <v>883.4200000000001</v>
      </c>
      <c r="F26" s="9" t="s">
        <v>98</v>
      </c>
      <c r="G26" s="9" t="s">
        <v>50</v>
      </c>
      <c r="H26" s="27" t="s">
        <v>66</v>
      </c>
      <c r="I26" s="42">
        <v>9532.64</v>
      </c>
      <c r="J26" s="27" t="s">
        <v>109</v>
      </c>
      <c r="K26" s="27" t="s">
        <v>65</v>
      </c>
      <c r="L26" s="42">
        <v>550.03</v>
      </c>
      <c r="M26" s="9" t="s">
        <v>107</v>
      </c>
      <c r="N26" s="9" t="s">
        <v>49</v>
      </c>
      <c r="O26" s="9" t="s">
        <v>66</v>
      </c>
      <c r="P26" s="9">
        <v>11706.005</v>
      </c>
      <c r="Q26" s="27" t="s">
        <v>109</v>
      </c>
      <c r="R26" s="9" t="s">
        <v>49</v>
      </c>
      <c r="S26" s="9" t="s">
        <v>66</v>
      </c>
      <c r="T26" s="9">
        <v>19400.584</v>
      </c>
      <c r="U26" s="27" t="s">
        <v>110</v>
      </c>
      <c r="V26" s="9" t="s">
        <v>56</v>
      </c>
      <c r="W26" s="9" t="s">
        <v>72</v>
      </c>
      <c r="X26" s="9">
        <v>25019</v>
      </c>
      <c r="Y26" s="27" t="s">
        <v>111</v>
      </c>
      <c r="Z26" s="9" t="s">
        <v>55</v>
      </c>
      <c r="AA26" s="9" t="s">
        <v>66</v>
      </c>
      <c r="AB26" s="9">
        <v>990.38</v>
      </c>
      <c r="AC26" s="27" t="s">
        <v>113</v>
      </c>
      <c r="AD26" s="9" t="s">
        <v>58</v>
      </c>
      <c r="AE26" s="9" t="s">
        <v>76</v>
      </c>
      <c r="AF26" s="9">
        <v>27296.93</v>
      </c>
      <c r="AG26" s="29" t="s">
        <v>85</v>
      </c>
    </row>
    <row r="27" spans="1:33" ht="102">
      <c r="A27" s="12">
        <v>20</v>
      </c>
      <c r="B27" s="8" t="s">
        <v>20</v>
      </c>
      <c r="C27" s="9" t="s">
        <v>50</v>
      </c>
      <c r="D27" s="9" t="s">
        <v>65</v>
      </c>
      <c r="E27" s="43">
        <f>1608.73*0.2</f>
        <v>321.74600000000004</v>
      </c>
      <c r="F27" s="9" t="s">
        <v>98</v>
      </c>
      <c r="G27" s="9" t="s">
        <v>48</v>
      </c>
      <c r="H27" s="27"/>
      <c r="I27" s="43"/>
      <c r="J27" s="9"/>
      <c r="K27" s="27"/>
      <c r="L27" s="43"/>
      <c r="M27" s="9"/>
      <c r="N27" s="9" t="s">
        <v>49</v>
      </c>
      <c r="O27" s="9" t="s">
        <v>66</v>
      </c>
      <c r="P27" s="9">
        <v>8713.697</v>
      </c>
      <c r="Q27" s="27" t="s">
        <v>109</v>
      </c>
      <c r="R27" s="9" t="s">
        <v>49</v>
      </c>
      <c r="S27" s="9" t="s">
        <v>66</v>
      </c>
      <c r="T27" s="9">
        <v>8693.935</v>
      </c>
      <c r="U27" s="27" t="s">
        <v>110</v>
      </c>
      <c r="V27" s="9" t="s">
        <v>56</v>
      </c>
      <c r="W27" s="9" t="s">
        <v>72</v>
      </c>
      <c r="X27" s="9">
        <v>19936</v>
      </c>
      <c r="Y27" s="27" t="s">
        <v>111</v>
      </c>
      <c r="Z27" s="9" t="s">
        <v>55</v>
      </c>
      <c r="AA27" s="9" t="s">
        <v>66</v>
      </c>
      <c r="AB27" s="9">
        <v>360.56</v>
      </c>
      <c r="AC27" s="27" t="s">
        <v>113</v>
      </c>
      <c r="AD27" s="9" t="s">
        <v>58</v>
      </c>
      <c r="AE27" s="9" t="s">
        <v>76</v>
      </c>
      <c r="AF27" s="9">
        <v>21070.99</v>
      </c>
      <c r="AG27" s="29" t="s">
        <v>84</v>
      </c>
    </row>
    <row r="28" spans="1:33" ht="102">
      <c r="A28" s="10">
        <v>21</v>
      </c>
      <c r="B28" s="8" t="s">
        <v>21</v>
      </c>
      <c r="C28" s="9" t="s">
        <v>50</v>
      </c>
      <c r="D28" s="9" t="s">
        <v>65</v>
      </c>
      <c r="E28" s="43">
        <f>3504.4*0.2</f>
        <v>700.8800000000001</v>
      </c>
      <c r="F28" s="9" t="s">
        <v>108</v>
      </c>
      <c r="G28" s="9" t="s">
        <v>48</v>
      </c>
      <c r="H28" s="27"/>
      <c r="I28" s="43"/>
      <c r="J28" s="9"/>
      <c r="K28" s="27"/>
      <c r="L28" s="43"/>
      <c r="M28" s="9"/>
      <c r="N28" s="9" t="s">
        <v>49</v>
      </c>
      <c r="O28" s="9" t="s">
        <v>66</v>
      </c>
      <c r="P28" s="9">
        <v>15366.628</v>
      </c>
      <c r="Q28" s="27" t="s">
        <v>109</v>
      </c>
      <c r="R28" s="9" t="s">
        <v>49</v>
      </c>
      <c r="S28" s="9" t="s">
        <v>66</v>
      </c>
      <c r="T28" s="9">
        <v>15326.896</v>
      </c>
      <c r="U28" s="27" t="s">
        <v>110</v>
      </c>
      <c r="V28" s="9" t="s">
        <v>56</v>
      </c>
      <c r="W28" s="9" t="s">
        <v>72</v>
      </c>
      <c r="X28" s="9">
        <v>35761</v>
      </c>
      <c r="Y28" s="27" t="s">
        <v>111</v>
      </c>
      <c r="Z28" s="9" t="s">
        <v>55</v>
      </c>
      <c r="AA28" s="9" t="s">
        <v>66</v>
      </c>
      <c r="AB28" s="9">
        <v>788.02</v>
      </c>
      <c r="AC28" s="27" t="s">
        <v>113</v>
      </c>
      <c r="AD28" s="9" t="s">
        <v>58</v>
      </c>
      <c r="AE28" s="9" t="s">
        <v>76</v>
      </c>
      <c r="AF28" s="9">
        <v>37405.58</v>
      </c>
      <c r="AG28" s="29" t="s">
        <v>84</v>
      </c>
    </row>
    <row r="29" spans="1:33" ht="102">
      <c r="A29" s="10">
        <v>22</v>
      </c>
      <c r="B29" s="8" t="s">
        <v>22</v>
      </c>
      <c r="C29" s="9" t="s">
        <v>46</v>
      </c>
      <c r="D29" s="9" t="s">
        <v>65</v>
      </c>
      <c r="E29" s="43">
        <f>7206.4*0.2</f>
        <v>1441.28</v>
      </c>
      <c r="F29" s="9" t="s">
        <v>106</v>
      </c>
      <c r="G29" s="27" t="s">
        <v>46</v>
      </c>
      <c r="H29" s="27" t="s">
        <v>66</v>
      </c>
      <c r="I29" s="42">
        <v>8731.96</v>
      </c>
      <c r="J29" s="27" t="s">
        <v>109</v>
      </c>
      <c r="K29" s="27" t="s">
        <v>65</v>
      </c>
      <c r="L29" s="42">
        <v>503.83</v>
      </c>
      <c r="M29" s="9" t="s">
        <v>104</v>
      </c>
      <c r="N29" s="9" t="s">
        <v>49</v>
      </c>
      <c r="O29" s="9" t="s">
        <v>66</v>
      </c>
      <c r="P29" s="9">
        <v>11572.841</v>
      </c>
      <c r="Q29" s="27" t="s">
        <v>109</v>
      </c>
      <c r="R29" s="9" t="s">
        <v>49</v>
      </c>
      <c r="S29" s="9" t="s">
        <v>66</v>
      </c>
      <c r="T29" s="9">
        <v>18635.226</v>
      </c>
      <c r="U29" s="27" t="s">
        <v>110</v>
      </c>
      <c r="V29" s="9" t="s">
        <v>56</v>
      </c>
      <c r="W29" s="9" t="s">
        <v>72</v>
      </c>
      <c r="X29" s="9">
        <v>34340</v>
      </c>
      <c r="Y29" s="27" t="s">
        <v>111</v>
      </c>
      <c r="Z29" s="9" t="s">
        <v>55</v>
      </c>
      <c r="AA29" s="9" t="s">
        <v>66</v>
      </c>
      <c r="AB29" s="9">
        <v>1614.3</v>
      </c>
      <c r="AC29" s="27" t="s">
        <v>113</v>
      </c>
      <c r="AD29" s="9" t="s">
        <v>58</v>
      </c>
      <c r="AE29" s="9" t="s">
        <v>76</v>
      </c>
      <c r="AF29" s="9">
        <v>19907.86</v>
      </c>
      <c r="AG29" s="29" t="s">
        <v>85</v>
      </c>
    </row>
    <row r="30" spans="1:33" ht="102">
      <c r="A30" s="12">
        <v>23</v>
      </c>
      <c r="B30" s="8" t="s">
        <v>23</v>
      </c>
      <c r="C30" s="9" t="s">
        <v>50</v>
      </c>
      <c r="D30" s="9" t="s">
        <v>65</v>
      </c>
      <c r="E30" s="43">
        <f>2329.2*0.2</f>
        <v>465.84</v>
      </c>
      <c r="F30" s="9" t="s">
        <v>98</v>
      </c>
      <c r="G30" s="9" t="s">
        <v>50</v>
      </c>
      <c r="H30" s="27" t="s">
        <v>66</v>
      </c>
      <c r="I30" s="42">
        <v>4865.64</v>
      </c>
      <c r="J30" s="27" t="s">
        <v>109</v>
      </c>
      <c r="K30" s="27" t="s">
        <v>65</v>
      </c>
      <c r="L30" s="42">
        <v>280.75</v>
      </c>
      <c r="M30" s="9" t="s">
        <v>107</v>
      </c>
      <c r="N30" s="9" t="s">
        <v>49</v>
      </c>
      <c r="O30" s="9" t="s">
        <v>66</v>
      </c>
      <c r="P30" s="9">
        <v>6045.497</v>
      </c>
      <c r="Q30" s="27" t="s">
        <v>109</v>
      </c>
      <c r="R30" s="9" t="s">
        <v>49</v>
      </c>
      <c r="S30" s="9" t="s">
        <v>66</v>
      </c>
      <c r="T30" s="9">
        <v>10100.806</v>
      </c>
      <c r="U30" s="27" t="s">
        <v>110</v>
      </c>
      <c r="V30" s="9" t="s">
        <v>56</v>
      </c>
      <c r="W30" s="9" t="s">
        <v>72</v>
      </c>
      <c r="X30" s="9">
        <v>7852</v>
      </c>
      <c r="Y30" s="27" t="s">
        <v>111</v>
      </c>
      <c r="Z30" s="9" t="s">
        <v>55</v>
      </c>
      <c r="AA30" s="9" t="s">
        <v>66</v>
      </c>
      <c r="AB30" s="9">
        <v>522.24</v>
      </c>
      <c r="AC30" s="27" t="s">
        <v>113</v>
      </c>
      <c r="AD30" s="9" t="s">
        <v>58</v>
      </c>
      <c r="AE30" s="9" t="s">
        <v>76</v>
      </c>
      <c r="AF30" s="9">
        <v>12800.44</v>
      </c>
      <c r="AG30" s="29" t="s">
        <v>85</v>
      </c>
    </row>
    <row r="31" spans="1:33" ht="102">
      <c r="A31" s="10">
        <v>24</v>
      </c>
      <c r="B31" s="8" t="s">
        <v>24</v>
      </c>
      <c r="C31" s="9" t="s">
        <v>50</v>
      </c>
      <c r="D31" s="9" t="s">
        <v>65</v>
      </c>
      <c r="E31" s="43">
        <f>3855.9*0.2</f>
        <v>771.1800000000001</v>
      </c>
      <c r="F31" s="9" t="s">
        <v>108</v>
      </c>
      <c r="G31" s="9" t="s">
        <v>50</v>
      </c>
      <c r="H31" s="27" t="s">
        <v>66</v>
      </c>
      <c r="I31" s="42">
        <v>8002.8</v>
      </c>
      <c r="J31" s="27" t="s">
        <v>109</v>
      </c>
      <c r="K31" s="27" t="s">
        <v>65</v>
      </c>
      <c r="L31" s="42">
        <v>461.76</v>
      </c>
      <c r="M31" s="9" t="s">
        <v>107</v>
      </c>
      <c r="N31" s="9" t="s">
        <v>49</v>
      </c>
      <c r="O31" s="9" t="s">
        <v>66</v>
      </c>
      <c r="P31" s="9">
        <v>9574.885</v>
      </c>
      <c r="Q31" s="27" t="s">
        <v>109</v>
      </c>
      <c r="R31" s="9" t="s">
        <v>49</v>
      </c>
      <c r="S31" s="9" t="s">
        <v>66</v>
      </c>
      <c r="T31" s="9">
        <v>15950</v>
      </c>
      <c r="U31" s="27" t="s">
        <v>110</v>
      </c>
      <c r="V31" s="9" t="s">
        <v>56</v>
      </c>
      <c r="W31" s="9" t="s">
        <v>72</v>
      </c>
      <c r="X31" s="9">
        <v>12080</v>
      </c>
      <c r="Y31" s="27" t="s">
        <v>111</v>
      </c>
      <c r="Z31" s="9" t="s">
        <v>55</v>
      </c>
      <c r="AA31" s="9" t="s">
        <v>66</v>
      </c>
      <c r="AB31" s="9">
        <v>864.34</v>
      </c>
      <c r="AC31" s="27" t="s">
        <v>113</v>
      </c>
      <c r="AD31" s="9" t="s">
        <v>58</v>
      </c>
      <c r="AE31" s="9" t="s">
        <v>76</v>
      </c>
      <c r="AF31" s="9">
        <v>21959.13</v>
      </c>
      <c r="AG31" s="29" t="s">
        <v>85</v>
      </c>
    </row>
    <row r="32" spans="1:33" ht="102">
      <c r="A32" s="10">
        <v>25</v>
      </c>
      <c r="B32" s="8" t="s">
        <v>25</v>
      </c>
      <c r="C32" s="9" t="s">
        <v>46</v>
      </c>
      <c r="D32" s="9" t="s">
        <v>65</v>
      </c>
      <c r="E32" s="43">
        <f>12733.9*0.2</f>
        <v>2546.78</v>
      </c>
      <c r="F32" s="9" t="s">
        <v>105</v>
      </c>
      <c r="G32" s="27" t="s">
        <v>46</v>
      </c>
      <c r="H32" s="27" t="s">
        <v>66</v>
      </c>
      <c r="I32" s="42">
        <v>15724.8</v>
      </c>
      <c r="J32" s="27" t="s">
        <v>109</v>
      </c>
      <c r="K32" s="27" t="s">
        <v>65</v>
      </c>
      <c r="L32" s="42">
        <v>907.32</v>
      </c>
      <c r="M32" s="9" t="s">
        <v>104</v>
      </c>
      <c r="N32" s="9" t="s">
        <v>49</v>
      </c>
      <c r="O32" s="9" t="s">
        <v>66</v>
      </c>
      <c r="P32" s="9">
        <v>19746.863</v>
      </c>
      <c r="Q32" s="27" t="s">
        <v>109</v>
      </c>
      <c r="R32" s="9" t="s">
        <v>49</v>
      </c>
      <c r="S32" s="9" t="s">
        <v>66</v>
      </c>
      <c r="T32" s="9">
        <v>31939.441</v>
      </c>
      <c r="U32" s="27" t="s">
        <v>110</v>
      </c>
      <c r="V32" s="9" t="s">
        <v>56</v>
      </c>
      <c r="W32" s="9" t="s">
        <v>72</v>
      </c>
      <c r="X32" s="9">
        <v>79245</v>
      </c>
      <c r="Y32" s="27" t="s">
        <v>111</v>
      </c>
      <c r="Z32" s="9" t="s">
        <v>55</v>
      </c>
      <c r="AA32" s="9" t="s">
        <v>66</v>
      </c>
      <c r="AB32" s="9">
        <v>2851.59</v>
      </c>
      <c r="AC32" s="27" t="s">
        <v>113</v>
      </c>
      <c r="AD32" s="9" t="s">
        <v>58</v>
      </c>
      <c r="AE32" s="9" t="s">
        <v>76</v>
      </c>
      <c r="AF32" s="9">
        <v>36493.01</v>
      </c>
      <c r="AG32" s="29" t="s">
        <v>85</v>
      </c>
    </row>
    <row r="33" spans="1:33" ht="102">
      <c r="A33" s="12">
        <v>26</v>
      </c>
      <c r="B33" s="8" t="s">
        <v>26</v>
      </c>
      <c r="C33" s="9" t="s">
        <v>46</v>
      </c>
      <c r="D33" s="9" t="s">
        <v>65</v>
      </c>
      <c r="E33" s="43">
        <f>6694.1*0.2</f>
        <v>1338.8200000000002</v>
      </c>
      <c r="F33" s="9" t="s">
        <v>105</v>
      </c>
      <c r="G33" s="27" t="s">
        <v>46</v>
      </c>
      <c r="H33" s="27" t="s">
        <v>66</v>
      </c>
      <c r="I33" s="42">
        <v>14835.6</v>
      </c>
      <c r="J33" s="27" t="s">
        <v>109</v>
      </c>
      <c r="K33" s="27" t="s">
        <v>65</v>
      </c>
      <c r="L33" s="42">
        <v>856.01</v>
      </c>
      <c r="M33" s="9" t="s">
        <v>104</v>
      </c>
      <c r="N33" s="9" t="s">
        <v>49</v>
      </c>
      <c r="O33" s="9" t="s">
        <v>66</v>
      </c>
      <c r="P33" s="9">
        <v>17237.365</v>
      </c>
      <c r="Q33" s="27" t="s">
        <v>109</v>
      </c>
      <c r="R33" s="9" t="s">
        <v>49</v>
      </c>
      <c r="S33" s="9" t="s">
        <v>66</v>
      </c>
      <c r="T33" s="9">
        <v>30550.053</v>
      </c>
      <c r="U33" s="27" t="s">
        <v>110</v>
      </c>
      <c r="V33" s="9" t="s">
        <v>56</v>
      </c>
      <c r="W33" s="9" t="s">
        <v>72</v>
      </c>
      <c r="X33" s="9">
        <v>64498</v>
      </c>
      <c r="Y33" s="27" t="s">
        <v>111</v>
      </c>
      <c r="Z33" s="9" t="s">
        <v>55</v>
      </c>
      <c r="AA33" s="9" t="s">
        <v>66</v>
      </c>
      <c r="AB33" s="9">
        <v>1500.85</v>
      </c>
      <c r="AC33" s="27" t="s">
        <v>113</v>
      </c>
      <c r="AD33" s="9" t="s">
        <v>58</v>
      </c>
      <c r="AE33" s="9" t="s">
        <v>76</v>
      </c>
      <c r="AF33" s="9">
        <v>37882.97</v>
      </c>
      <c r="AG33" s="29" t="s">
        <v>85</v>
      </c>
    </row>
    <row r="34" spans="1:33" ht="102">
      <c r="A34" s="10">
        <v>27</v>
      </c>
      <c r="B34" s="8" t="s">
        <v>27</v>
      </c>
      <c r="C34" s="9" t="s">
        <v>50</v>
      </c>
      <c r="D34" s="9" t="s">
        <v>65</v>
      </c>
      <c r="E34" s="43">
        <f>7408.5*0.2</f>
        <v>1481.7</v>
      </c>
      <c r="F34" s="9" t="s">
        <v>108</v>
      </c>
      <c r="G34" s="9" t="s">
        <v>50</v>
      </c>
      <c r="H34" s="27" t="s">
        <v>66</v>
      </c>
      <c r="I34" s="42">
        <v>13765.44</v>
      </c>
      <c r="J34" s="27" t="s">
        <v>109</v>
      </c>
      <c r="K34" s="27" t="s">
        <v>65</v>
      </c>
      <c r="L34" s="42">
        <v>794.26</v>
      </c>
      <c r="M34" s="9" t="s">
        <v>107</v>
      </c>
      <c r="N34" s="9" t="s">
        <v>49</v>
      </c>
      <c r="O34" s="9" t="s">
        <v>66</v>
      </c>
      <c r="P34" s="9">
        <v>18151.355</v>
      </c>
      <c r="Q34" s="27" t="s">
        <v>109</v>
      </c>
      <c r="R34" s="9" t="s">
        <v>49</v>
      </c>
      <c r="S34" s="9" t="s">
        <v>66</v>
      </c>
      <c r="T34" s="9">
        <v>30387.057</v>
      </c>
      <c r="U34" s="27" t="s">
        <v>110</v>
      </c>
      <c r="V34" s="9" t="s">
        <v>56</v>
      </c>
      <c r="W34" s="9" t="s">
        <v>72</v>
      </c>
      <c r="X34" s="9">
        <v>31194</v>
      </c>
      <c r="Y34" s="27" t="s">
        <v>111</v>
      </c>
      <c r="Z34" s="9" t="s">
        <v>55</v>
      </c>
      <c r="AA34" s="9" t="s">
        <v>66</v>
      </c>
      <c r="AB34" s="9">
        <v>1660.4</v>
      </c>
      <c r="AC34" s="27" t="s">
        <v>113</v>
      </c>
      <c r="AD34" s="9" t="s">
        <v>58</v>
      </c>
      <c r="AE34" s="9" t="s">
        <v>76</v>
      </c>
      <c r="AF34" s="9">
        <v>36350.09</v>
      </c>
      <c r="AG34" s="29" t="s">
        <v>85</v>
      </c>
    </row>
    <row r="35" spans="1:33" ht="102">
      <c r="A35" s="10">
        <v>28</v>
      </c>
      <c r="B35" s="8" t="s">
        <v>28</v>
      </c>
      <c r="C35" s="9" t="s">
        <v>50</v>
      </c>
      <c r="D35" s="9" t="s">
        <v>65</v>
      </c>
      <c r="E35" s="43">
        <f>4674.3*0.2</f>
        <v>934.8600000000001</v>
      </c>
      <c r="F35" s="9" t="s">
        <v>108</v>
      </c>
      <c r="G35" s="9" t="s">
        <v>50</v>
      </c>
      <c r="H35" s="27" t="s">
        <v>66</v>
      </c>
      <c r="I35" s="42">
        <v>9765.08</v>
      </c>
      <c r="J35" s="27" t="s">
        <v>109</v>
      </c>
      <c r="K35" s="27" t="s">
        <v>65</v>
      </c>
      <c r="L35" s="42">
        <v>563.45</v>
      </c>
      <c r="M35" s="9" t="s">
        <v>107</v>
      </c>
      <c r="N35" s="9" t="s">
        <v>49</v>
      </c>
      <c r="O35" s="9" t="s">
        <v>66</v>
      </c>
      <c r="P35" s="9">
        <v>12404.172</v>
      </c>
      <c r="Q35" s="27" t="s">
        <v>109</v>
      </c>
      <c r="R35" s="9" t="s">
        <v>49</v>
      </c>
      <c r="S35" s="9" t="s">
        <v>66</v>
      </c>
      <c r="T35" s="9">
        <v>20850.772</v>
      </c>
      <c r="U35" s="27" t="s">
        <v>110</v>
      </c>
      <c r="V35" s="9" t="s">
        <v>56</v>
      </c>
      <c r="W35" s="9" t="s">
        <v>72</v>
      </c>
      <c r="X35" s="9">
        <v>35553</v>
      </c>
      <c r="Y35" s="27" t="s">
        <v>111</v>
      </c>
      <c r="Z35" s="9" t="s">
        <v>55</v>
      </c>
      <c r="AA35" s="9" t="s">
        <v>66</v>
      </c>
      <c r="AB35" s="9">
        <v>1048.16</v>
      </c>
      <c r="AC35" s="27" t="s">
        <v>113</v>
      </c>
      <c r="AD35" s="9" t="s">
        <v>58</v>
      </c>
      <c r="AE35" s="9" t="s">
        <v>76</v>
      </c>
      <c r="AF35" s="9">
        <v>29332.86</v>
      </c>
      <c r="AG35" s="29" t="s">
        <v>85</v>
      </c>
    </row>
    <row r="36" spans="1:33" ht="102">
      <c r="A36" s="12">
        <v>29</v>
      </c>
      <c r="B36" s="8" t="s">
        <v>29</v>
      </c>
      <c r="C36" s="9" t="s">
        <v>51</v>
      </c>
      <c r="D36" s="9" t="s">
        <v>99</v>
      </c>
      <c r="E36" s="43">
        <f>78.6*7*7</f>
        <v>3851.3999999999996</v>
      </c>
      <c r="F36" s="9" t="s">
        <v>100</v>
      </c>
      <c r="G36" s="9" t="s">
        <v>48</v>
      </c>
      <c r="H36" s="27"/>
      <c r="I36" s="43"/>
      <c r="J36" s="9"/>
      <c r="K36" s="27"/>
      <c r="L36" s="43"/>
      <c r="M36" s="9"/>
      <c r="N36" s="9" t="s">
        <v>49</v>
      </c>
      <c r="O36" s="9" t="s">
        <v>66</v>
      </c>
      <c r="P36" s="9">
        <v>275.387</v>
      </c>
      <c r="Q36" s="27" t="s">
        <v>109</v>
      </c>
      <c r="R36" s="9" t="s">
        <v>49</v>
      </c>
      <c r="S36" s="9" t="s">
        <v>66</v>
      </c>
      <c r="T36" s="9">
        <v>275.39</v>
      </c>
      <c r="U36" s="27" t="s">
        <v>110</v>
      </c>
      <c r="V36" s="9" t="s">
        <v>56</v>
      </c>
      <c r="W36" s="9" t="s">
        <v>72</v>
      </c>
      <c r="X36" s="13">
        <v>0</v>
      </c>
      <c r="Y36" s="27" t="s">
        <v>111</v>
      </c>
      <c r="Z36" s="9" t="s">
        <v>55</v>
      </c>
      <c r="AA36" s="9" t="s">
        <v>66</v>
      </c>
      <c r="AB36" s="9">
        <v>17.62</v>
      </c>
      <c r="AC36" s="27" t="s">
        <v>113</v>
      </c>
      <c r="AD36" s="9" t="s">
        <v>58</v>
      </c>
      <c r="AE36" s="9" t="s">
        <v>76</v>
      </c>
      <c r="AF36" s="9">
        <v>478.53</v>
      </c>
      <c r="AG36" s="29" t="s">
        <v>86</v>
      </c>
    </row>
    <row r="37" spans="1:33" ht="102">
      <c r="A37" s="10">
        <v>30</v>
      </c>
      <c r="B37" s="8" t="s">
        <v>30</v>
      </c>
      <c r="C37" s="9" t="s">
        <v>51</v>
      </c>
      <c r="D37" s="9" t="s">
        <v>99</v>
      </c>
      <c r="E37" s="43">
        <f>159.2*7*7</f>
        <v>7800.799999999999</v>
      </c>
      <c r="F37" s="9" t="s">
        <v>100</v>
      </c>
      <c r="G37" s="9" t="s">
        <v>48</v>
      </c>
      <c r="H37" s="27"/>
      <c r="I37" s="43"/>
      <c r="J37" s="9"/>
      <c r="K37" s="27"/>
      <c r="L37" s="43"/>
      <c r="M37" s="9"/>
      <c r="N37" s="9" t="s">
        <v>49</v>
      </c>
      <c r="O37" s="9" t="s">
        <v>66</v>
      </c>
      <c r="P37" s="9">
        <v>1035.831</v>
      </c>
      <c r="Q37" s="27" t="s">
        <v>109</v>
      </c>
      <c r="R37" s="9" t="s">
        <v>49</v>
      </c>
      <c r="S37" s="9" t="s">
        <v>66</v>
      </c>
      <c r="T37" s="9">
        <v>1035.825</v>
      </c>
      <c r="U37" s="27" t="s">
        <v>110</v>
      </c>
      <c r="V37" s="9" t="s">
        <v>56</v>
      </c>
      <c r="W37" s="9" t="s">
        <v>72</v>
      </c>
      <c r="X37" s="13">
        <v>0</v>
      </c>
      <c r="Y37" s="27" t="s">
        <v>111</v>
      </c>
      <c r="Z37" s="9" t="s">
        <v>55</v>
      </c>
      <c r="AA37" s="9" t="s">
        <v>66</v>
      </c>
      <c r="AB37" s="9">
        <v>35.69</v>
      </c>
      <c r="AC37" s="27" t="s">
        <v>113</v>
      </c>
      <c r="AD37" s="9" t="s">
        <v>58</v>
      </c>
      <c r="AE37" s="9" t="s">
        <v>76</v>
      </c>
      <c r="AF37" s="9">
        <v>714.7</v>
      </c>
      <c r="AG37" s="29" t="s">
        <v>86</v>
      </c>
    </row>
    <row r="38" spans="1:33" ht="102">
      <c r="A38" s="10">
        <v>31</v>
      </c>
      <c r="B38" s="8" t="s">
        <v>31</v>
      </c>
      <c r="C38" s="9" t="s">
        <v>50</v>
      </c>
      <c r="D38" s="9" t="s">
        <v>65</v>
      </c>
      <c r="E38" s="43">
        <f>638.1*0.2</f>
        <v>127.62</v>
      </c>
      <c r="F38" s="9" t="s">
        <v>108</v>
      </c>
      <c r="G38" s="9" t="s">
        <v>48</v>
      </c>
      <c r="H38" s="27"/>
      <c r="I38" s="43"/>
      <c r="J38" s="9"/>
      <c r="K38" s="27"/>
      <c r="L38" s="43"/>
      <c r="M38" s="9"/>
      <c r="N38" s="9" t="s">
        <v>49</v>
      </c>
      <c r="O38" s="9" t="s">
        <v>66</v>
      </c>
      <c r="P38" s="9">
        <v>5233.533</v>
      </c>
      <c r="Q38" s="27" t="s">
        <v>109</v>
      </c>
      <c r="R38" s="9" t="s">
        <v>49</v>
      </c>
      <c r="S38" s="9" t="s">
        <v>66</v>
      </c>
      <c r="T38" s="9">
        <v>5226.611</v>
      </c>
      <c r="U38" s="27" t="s">
        <v>110</v>
      </c>
      <c r="V38" s="9" t="s">
        <v>56</v>
      </c>
      <c r="W38" s="9" t="s">
        <v>72</v>
      </c>
      <c r="X38" s="9">
        <v>1528</v>
      </c>
      <c r="Y38" s="27" t="s">
        <v>111</v>
      </c>
      <c r="Z38" s="9" t="s">
        <v>55</v>
      </c>
      <c r="AA38" s="9" t="s">
        <v>66</v>
      </c>
      <c r="AB38" s="9">
        <v>143.07</v>
      </c>
      <c r="AC38" s="27" t="s">
        <v>113</v>
      </c>
      <c r="AD38" s="9" t="s">
        <v>58</v>
      </c>
      <c r="AE38" s="9" t="s">
        <v>76</v>
      </c>
      <c r="AF38" s="9">
        <v>10725.8</v>
      </c>
      <c r="AG38" s="29" t="s">
        <v>84</v>
      </c>
    </row>
    <row r="39" spans="1:33" ht="102">
      <c r="A39" s="12">
        <v>32</v>
      </c>
      <c r="B39" s="8" t="s">
        <v>32</v>
      </c>
      <c r="C39" s="9" t="s">
        <v>50</v>
      </c>
      <c r="D39" s="9" t="s">
        <v>65</v>
      </c>
      <c r="E39" s="43">
        <f>636.4*0.2</f>
        <v>127.28</v>
      </c>
      <c r="F39" s="9" t="s">
        <v>98</v>
      </c>
      <c r="G39" s="9" t="s">
        <v>48</v>
      </c>
      <c r="H39" s="27"/>
      <c r="I39" s="43"/>
      <c r="J39" s="9"/>
      <c r="K39" s="27"/>
      <c r="L39" s="43"/>
      <c r="M39" s="9"/>
      <c r="N39" s="9" t="s">
        <v>49</v>
      </c>
      <c r="O39" s="9" t="s">
        <v>66</v>
      </c>
      <c r="P39" s="9">
        <v>2670.941</v>
      </c>
      <c r="Q39" s="27" t="s">
        <v>109</v>
      </c>
      <c r="R39" s="9" t="s">
        <v>49</v>
      </c>
      <c r="S39" s="9" t="s">
        <v>66</v>
      </c>
      <c r="T39" s="9">
        <v>2658.596</v>
      </c>
      <c r="U39" s="27" t="s">
        <v>110</v>
      </c>
      <c r="V39" s="9" t="s">
        <v>56</v>
      </c>
      <c r="W39" s="9" t="s">
        <v>72</v>
      </c>
      <c r="X39" s="9">
        <v>2391</v>
      </c>
      <c r="Y39" s="27" t="s">
        <v>111</v>
      </c>
      <c r="Z39" s="9" t="s">
        <v>55</v>
      </c>
      <c r="AA39" s="9" t="s">
        <v>66</v>
      </c>
      <c r="AB39" s="9">
        <v>133.49</v>
      </c>
      <c r="AC39" s="27" t="s">
        <v>113</v>
      </c>
      <c r="AD39" s="9" t="s">
        <v>58</v>
      </c>
      <c r="AE39" s="9" t="s">
        <v>76</v>
      </c>
      <c r="AF39" s="9">
        <v>6386.98</v>
      </c>
      <c r="AG39" s="29" t="s">
        <v>84</v>
      </c>
    </row>
    <row r="40" spans="1:33" ht="102">
      <c r="A40" s="10">
        <v>33</v>
      </c>
      <c r="B40" s="8" t="s">
        <v>33</v>
      </c>
      <c r="C40" s="9" t="s">
        <v>50</v>
      </c>
      <c r="D40" s="9" t="s">
        <v>65</v>
      </c>
      <c r="E40" s="43">
        <f>905.3*0.2</f>
        <v>181.06</v>
      </c>
      <c r="F40" s="9" t="s">
        <v>108</v>
      </c>
      <c r="G40" s="9" t="s">
        <v>48</v>
      </c>
      <c r="H40" s="27"/>
      <c r="I40" s="43"/>
      <c r="J40" s="9"/>
      <c r="K40" s="27"/>
      <c r="L40" s="43"/>
      <c r="M40" s="9"/>
      <c r="N40" s="9" t="s">
        <v>49</v>
      </c>
      <c r="O40" s="9" t="s">
        <v>66</v>
      </c>
      <c r="P40" s="9">
        <v>6844.197</v>
      </c>
      <c r="Q40" s="27" t="s">
        <v>109</v>
      </c>
      <c r="R40" s="9" t="s">
        <v>49</v>
      </c>
      <c r="S40" s="9" t="s">
        <v>66</v>
      </c>
      <c r="T40" s="9">
        <v>6842.475</v>
      </c>
      <c r="U40" s="27" t="s">
        <v>110</v>
      </c>
      <c r="V40" s="9" t="s">
        <v>56</v>
      </c>
      <c r="W40" s="9" t="s">
        <v>72</v>
      </c>
      <c r="X40" s="9">
        <v>1367</v>
      </c>
      <c r="Y40" s="27" t="s">
        <v>111</v>
      </c>
      <c r="Z40" s="9" t="s">
        <v>55</v>
      </c>
      <c r="AA40" s="9" t="s">
        <v>66</v>
      </c>
      <c r="AB40" s="9">
        <v>203</v>
      </c>
      <c r="AC40" s="27" t="s">
        <v>113</v>
      </c>
      <c r="AD40" s="9" t="s">
        <v>58</v>
      </c>
      <c r="AE40" s="9" t="s">
        <v>76</v>
      </c>
      <c r="AF40" s="9">
        <v>13836.94</v>
      </c>
      <c r="AG40" s="29" t="s">
        <v>84</v>
      </c>
    </row>
    <row r="41" spans="1:33" ht="102">
      <c r="A41" s="10">
        <v>34</v>
      </c>
      <c r="B41" s="8" t="s">
        <v>34</v>
      </c>
      <c r="C41" s="9" t="s">
        <v>50</v>
      </c>
      <c r="D41" s="9" t="s">
        <v>65</v>
      </c>
      <c r="E41" s="43">
        <f>2528.3*0.2</f>
        <v>505.6600000000001</v>
      </c>
      <c r="F41" s="9" t="s">
        <v>108</v>
      </c>
      <c r="G41" s="9" t="s">
        <v>48</v>
      </c>
      <c r="H41" s="27"/>
      <c r="I41" s="43"/>
      <c r="J41" s="9"/>
      <c r="K41" s="27"/>
      <c r="L41" s="43"/>
      <c r="M41" s="9"/>
      <c r="N41" s="9" t="s">
        <v>49</v>
      </c>
      <c r="O41" s="9" t="s">
        <v>66</v>
      </c>
      <c r="P41" s="9">
        <v>14401.811</v>
      </c>
      <c r="Q41" s="27" t="s">
        <v>109</v>
      </c>
      <c r="R41" s="9" t="s">
        <v>49</v>
      </c>
      <c r="S41" s="9" t="s">
        <v>66</v>
      </c>
      <c r="T41" s="9">
        <v>14368.212</v>
      </c>
      <c r="U41" s="27" t="s">
        <v>110</v>
      </c>
      <c r="V41" s="9" t="s">
        <v>56</v>
      </c>
      <c r="W41" s="9" t="s">
        <v>72</v>
      </c>
      <c r="X41" s="9">
        <v>28696</v>
      </c>
      <c r="Y41" s="27" t="s">
        <v>111</v>
      </c>
      <c r="Z41" s="9" t="s">
        <v>55</v>
      </c>
      <c r="AA41" s="9" t="s">
        <v>66</v>
      </c>
      <c r="AB41" s="9">
        <v>566.72</v>
      </c>
      <c r="AC41" s="27" t="s">
        <v>113</v>
      </c>
      <c r="AD41" s="9" t="s">
        <v>58</v>
      </c>
      <c r="AE41" s="9" t="s">
        <v>76</v>
      </c>
      <c r="AF41" s="9">
        <v>39617.35</v>
      </c>
      <c r="AG41" s="29" t="s">
        <v>84</v>
      </c>
    </row>
    <row r="42" spans="1:33" ht="102">
      <c r="A42" s="12">
        <v>35</v>
      </c>
      <c r="B42" s="8" t="s">
        <v>35</v>
      </c>
      <c r="C42" s="9" t="s">
        <v>50</v>
      </c>
      <c r="D42" s="9" t="s">
        <v>65</v>
      </c>
      <c r="E42" s="43">
        <f>2435.1*0.2</f>
        <v>487.02</v>
      </c>
      <c r="F42" s="9" t="s">
        <v>108</v>
      </c>
      <c r="G42" s="9" t="s">
        <v>46</v>
      </c>
      <c r="H42" s="27" t="s">
        <v>66</v>
      </c>
      <c r="I42" s="42">
        <v>4352.4</v>
      </c>
      <c r="J42" s="27" t="s">
        <v>109</v>
      </c>
      <c r="K42" s="27" t="s">
        <v>65</v>
      </c>
      <c r="L42" s="42">
        <v>251.13</v>
      </c>
      <c r="M42" s="9" t="s">
        <v>107</v>
      </c>
      <c r="N42" s="9" t="s">
        <v>49</v>
      </c>
      <c r="O42" s="9" t="s">
        <v>66</v>
      </c>
      <c r="P42" s="9">
        <v>5958.97</v>
      </c>
      <c r="Q42" s="27" t="s">
        <v>109</v>
      </c>
      <c r="R42" s="9" t="s">
        <v>49</v>
      </c>
      <c r="S42" s="9" t="s">
        <v>66</v>
      </c>
      <c r="T42" s="9">
        <v>9940.717</v>
      </c>
      <c r="U42" s="27" t="s">
        <v>110</v>
      </c>
      <c r="V42" s="9" t="s">
        <v>56</v>
      </c>
      <c r="W42" s="9" t="s">
        <v>72</v>
      </c>
      <c r="X42" s="9">
        <v>6168</v>
      </c>
      <c r="Y42" s="27" t="s">
        <v>111</v>
      </c>
      <c r="Z42" s="9" t="s">
        <v>55</v>
      </c>
      <c r="AA42" s="9" t="s">
        <v>66</v>
      </c>
      <c r="AB42" s="9">
        <v>546.05</v>
      </c>
      <c r="AC42" s="27" t="s">
        <v>113</v>
      </c>
      <c r="AD42" s="9" t="s">
        <v>58</v>
      </c>
      <c r="AE42" s="9" t="s">
        <v>76</v>
      </c>
      <c r="AF42" s="9">
        <v>12464.95</v>
      </c>
      <c r="AG42" s="29" t="s">
        <v>85</v>
      </c>
    </row>
    <row r="43" spans="1:33" ht="102">
      <c r="A43" s="10">
        <v>36</v>
      </c>
      <c r="B43" s="8" t="s">
        <v>36</v>
      </c>
      <c r="C43" s="9" t="s">
        <v>50</v>
      </c>
      <c r="D43" s="9" t="s">
        <v>65</v>
      </c>
      <c r="E43" s="43">
        <f>1282.5*0.2</f>
        <v>256.5</v>
      </c>
      <c r="F43" s="9" t="s">
        <v>108</v>
      </c>
      <c r="G43" s="9" t="s">
        <v>48</v>
      </c>
      <c r="H43" s="27"/>
      <c r="I43" s="43"/>
      <c r="J43" s="9"/>
      <c r="K43" s="27"/>
      <c r="L43" s="43"/>
      <c r="M43" s="9"/>
      <c r="N43" s="9" t="s">
        <v>49</v>
      </c>
      <c r="O43" s="9" t="s">
        <v>66</v>
      </c>
      <c r="P43" s="9">
        <v>5906.755</v>
      </c>
      <c r="Q43" s="27" t="s">
        <v>109</v>
      </c>
      <c r="R43" s="9" t="s">
        <v>49</v>
      </c>
      <c r="S43" s="9" t="s">
        <v>66</v>
      </c>
      <c r="T43" s="9">
        <v>5881.301</v>
      </c>
      <c r="U43" s="27" t="s">
        <v>110</v>
      </c>
      <c r="V43" s="9" t="s">
        <v>56</v>
      </c>
      <c r="W43" s="9" t="s">
        <v>72</v>
      </c>
      <c r="X43" s="9">
        <v>26452</v>
      </c>
      <c r="Y43" s="27" t="s">
        <v>111</v>
      </c>
      <c r="Z43" s="9" t="s">
        <v>55</v>
      </c>
      <c r="AA43" s="9" t="s">
        <v>66</v>
      </c>
      <c r="AB43" s="9">
        <v>287.55</v>
      </c>
      <c r="AC43" s="27" t="s">
        <v>113</v>
      </c>
      <c r="AD43" s="9" t="s">
        <v>58</v>
      </c>
      <c r="AE43" s="9" t="s">
        <v>76</v>
      </c>
      <c r="AF43" s="9">
        <v>15074.98</v>
      </c>
      <c r="AG43" s="29" t="s">
        <v>84</v>
      </c>
    </row>
    <row r="44" spans="1:33" ht="102">
      <c r="A44" s="10">
        <v>37</v>
      </c>
      <c r="B44" s="8" t="s">
        <v>37</v>
      </c>
      <c r="C44" s="9" t="s">
        <v>46</v>
      </c>
      <c r="D44" s="9" t="s">
        <v>65</v>
      </c>
      <c r="E44" s="43">
        <f>5212.5*0.2</f>
        <v>1042.5</v>
      </c>
      <c r="F44" s="9" t="s">
        <v>105</v>
      </c>
      <c r="G44" s="9" t="s">
        <v>46</v>
      </c>
      <c r="H44" s="27" t="s">
        <v>66</v>
      </c>
      <c r="I44" s="42">
        <v>11695.36</v>
      </c>
      <c r="J44" s="27" t="s">
        <v>109</v>
      </c>
      <c r="K44" s="27" t="s">
        <v>65</v>
      </c>
      <c r="L44" s="42">
        <v>674.82</v>
      </c>
      <c r="M44" s="9" t="s">
        <v>104</v>
      </c>
      <c r="N44" s="9" t="s">
        <v>49</v>
      </c>
      <c r="O44" s="9" t="s">
        <v>66</v>
      </c>
      <c r="P44" s="9">
        <v>10010.179</v>
      </c>
      <c r="Q44" s="27" t="s">
        <v>109</v>
      </c>
      <c r="R44" s="9" t="s">
        <v>49</v>
      </c>
      <c r="S44" s="9" t="s">
        <v>66</v>
      </c>
      <c r="T44" s="9">
        <v>18066.726</v>
      </c>
      <c r="U44" s="27" t="s">
        <v>110</v>
      </c>
      <c r="V44" s="9" t="s">
        <v>56</v>
      </c>
      <c r="W44" s="9" t="s">
        <v>72</v>
      </c>
      <c r="X44" s="9">
        <v>47624</v>
      </c>
      <c r="Y44" s="27" t="s">
        <v>111</v>
      </c>
      <c r="Z44" s="9" t="s">
        <v>55</v>
      </c>
      <c r="AA44" s="9" t="s">
        <v>66</v>
      </c>
      <c r="AB44" s="9">
        <v>1167.82</v>
      </c>
      <c r="AC44" s="27" t="s">
        <v>113</v>
      </c>
      <c r="AD44" s="9" t="s">
        <v>58</v>
      </c>
      <c r="AE44" s="9" t="s">
        <v>76</v>
      </c>
      <c r="AF44" s="9">
        <v>28406.55</v>
      </c>
      <c r="AG44" s="29" t="s">
        <v>85</v>
      </c>
    </row>
    <row r="45" spans="1:33" ht="102">
      <c r="A45" s="12">
        <v>38</v>
      </c>
      <c r="B45" s="8" t="s">
        <v>38</v>
      </c>
      <c r="C45" s="9" t="s">
        <v>50</v>
      </c>
      <c r="D45" s="9" t="s">
        <v>65</v>
      </c>
      <c r="E45" s="43">
        <f>2617.8*0.2</f>
        <v>523.5600000000001</v>
      </c>
      <c r="F45" s="9" t="s">
        <v>108</v>
      </c>
      <c r="G45" s="9" t="s">
        <v>48</v>
      </c>
      <c r="H45" s="27"/>
      <c r="I45" s="43"/>
      <c r="J45" s="9"/>
      <c r="K45" s="27"/>
      <c r="L45" s="43"/>
      <c r="M45" s="9"/>
      <c r="N45" s="9" t="s">
        <v>49</v>
      </c>
      <c r="O45" s="9" t="s">
        <v>66</v>
      </c>
      <c r="P45" s="9">
        <v>12186.439</v>
      </c>
      <c r="Q45" s="27" t="s">
        <v>109</v>
      </c>
      <c r="R45" s="9" t="s">
        <v>49</v>
      </c>
      <c r="S45" s="9" t="s">
        <v>66</v>
      </c>
      <c r="T45" s="9">
        <v>11965.157</v>
      </c>
      <c r="U45" s="27" t="s">
        <v>110</v>
      </c>
      <c r="V45" s="9" t="s">
        <v>56</v>
      </c>
      <c r="W45" s="9" t="s">
        <v>72</v>
      </c>
      <c r="X45" s="9">
        <v>15748</v>
      </c>
      <c r="Y45" s="27" t="s">
        <v>111</v>
      </c>
      <c r="Z45" s="9" t="s">
        <v>55</v>
      </c>
      <c r="AA45" s="9" t="s">
        <v>66</v>
      </c>
      <c r="AB45" s="9">
        <v>587.84</v>
      </c>
      <c r="AC45" s="27" t="s">
        <v>113</v>
      </c>
      <c r="AD45" s="9" t="s">
        <v>58</v>
      </c>
      <c r="AE45" s="9" t="s">
        <v>76</v>
      </c>
      <c r="AF45" s="9">
        <v>35611.92</v>
      </c>
      <c r="AG45" s="29" t="s">
        <v>84</v>
      </c>
    </row>
    <row r="46" spans="1:33" ht="102">
      <c r="A46" s="10">
        <v>39</v>
      </c>
      <c r="B46" s="8" t="s">
        <v>39</v>
      </c>
      <c r="C46" s="9" t="s">
        <v>50</v>
      </c>
      <c r="D46" s="9" t="s">
        <v>65</v>
      </c>
      <c r="E46" s="43">
        <f>4687.7*0.2</f>
        <v>937.54</v>
      </c>
      <c r="F46" s="9" t="s">
        <v>108</v>
      </c>
      <c r="G46" s="9" t="s">
        <v>50</v>
      </c>
      <c r="H46" s="27" t="s">
        <v>66</v>
      </c>
      <c r="I46" s="42">
        <v>9953.84</v>
      </c>
      <c r="J46" s="27" t="s">
        <v>109</v>
      </c>
      <c r="K46" s="27" t="s">
        <v>65</v>
      </c>
      <c r="L46" s="42">
        <v>574.34</v>
      </c>
      <c r="M46" s="9" t="s">
        <v>107</v>
      </c>
      <c r="N46" s="9" t="s">
        <v>49</v>
      </c>
      <c r="O46" s="9" t="s">
        <v>66</v>
      </c>
      <c r="P46" s="9">
        <v>11367.757</v>
      </c>
      <c r="Q46" s="27" t="s">
        <v>109</v>
      </c>
      <c r="R46" s="9" t="s">
        <v>49</v>
      </c>
      <c r="S46" s="9" t="s">
        <v>66</v>
      </c>
      <c r="T46" s="9">
        <v>18721.979</v>
      </c>
      <c r="U46" s="27" t="s">
        <v>110</v>
      </c>
      <c r="V46" s="9" t="s">
        <v>56</v>
      </c>
      <c r="W46" s="9" t="s">
        <v>72</v>
      </c>
      <c r="X46" s="9">
        <v>39332</v>
      </c>
      <c r="Y46" s="27" t="s">
        <v>111</v>
      </c>
      <c r="Z46" s="9" t="s">
        <v>55</v>
      </c>
      <c r="AA46" s="9" t="s">
        <v>66</v>
      </c>
      <c r="AB46" s="9">
        <v>1051.5</v>
      </c>
      <c r="AC46" s="27" t="s">
        <v>113</v>
      </c>
      <c r="AD46" s="9" t="s">
        <v>58</v>
      </c>
      <c r="AE46" s="9" t="s">
        <v>76</v>
      </c>
      <c r="AF46" s="9">
        <v>28504.06</v>
      </c>
      <c r="AG46" s="29" t="s">
        <v>85</v>
      </c>
    </row>
    <row r="47" spans="1:33" ht="102">
      <c r="A47" s="10">
        <v>40</v>
      </c>
      <c r="B47" s="8" t="s">
        <v>40</v>
      </c>
      <c r="C47" s="9" t="s">
        <v>50</v>
      </c>
      <c r="D47" s="9" t="s">
        <v>65</v>
      </c>
      <c r="E47" s="43">
        <f>546.9*0.2</f>
        <v>109.38</v>
      </c>
      <c r="F47" s="9" t="s">
        <v>108</v>
      </c>
      <c r="G47" s="9" t="s">
        <v>48</v>
      </c>
      <c r="H47" s="27"/>
      <c r="I47" s="43"/>
      <c r="J47" s="9"/>
      <c r="K47" s="27"/>
      <c r="L47" s="43"/>
      <c r="M47" s="9"/>
      <c r="N47" s="9" t="s">
        <v>49</v>
      </c>
      <c r="O47" s="9" t="s">
        <v>66</v>
      </c>
      <c r="P47" s="9">
        <v>2998.382</v>
      </c>
      <c r="Q47" s="27" t="s">
        <v>109</v>
      </c>
      <c r="R47" s="9" t="s">
        <v>49</v>
      </c>
      <c r="S47" s="9" t="s">
        <v>66</v>
      </c>
      <c r="T47" s="9">
        <v>2988.292</v>
      </c>
      <c r="U47" s="27" t="s">
        <v>110</v>
      </c>
      <c r="V47" s="9" t="s">
        <v>56</v>
      </c>
      <c r="W47" s="9" t="s">
        <v>72</v>
      </c>
      <c r="X47" s="9">
        <v>536</v>
      </c>
      <c r="Y47" s="27" t="s">
        <v>111</v>
      </c>
      <c r="Z47" s="9" t="s">
        <v>55</v>
      </c>
      <c r="AA47" s="9" t="s">
        <v>66</v>
      </c>
      <c r="AB47" s="9">
        <v>122.62</v>
      </c>
      <c r="AC47" s="27" t="s">
        <v>113</v>
      </c>
      <c r="AD47" s="9" t="s">
        <v>58</v>
      </c>
      <c r="AE47" s="9" t="s">
        <v>76</v>
      </c>
      <c r="AF47" s="9">
        <v>6481.51</v>
      </c>
      <c r="AG47" s="29" t="s">
        <v>84</v>
      </c>
    </row>
    <row r="48" spans="1:33" ht="102">
      <c r="A48" s="12">
        <v>41</v>
      </c>
      <c r="B48" s="8" t="s">
        <v>41</v>
      </c>
      <c r="C48" s="9" t="s">
        <v>50</v>
      </c>
      <c r="D48" s="9" t="s">
        <v>65</v>
      </c>
      <c r="E48" s="43">
        <f>4382.7*0.2</f>
        <v>876.54</v>
      </c>
      <c r="F48" s="9" t="s">
        <v>108</v>
      </c>
      <c r="G48" s="9" t="s">
        <v>50</v>
      </c>
      <c r="H48" s="27" t="s">
        <v>66</v>
      </c>
      <c r="I48" s="42">
        <v>9590.88</v>
      </c>
      <c r="J48" s="27" t="s">
        <v>109</v>
      </c>
      <c r="K48" s="27" t="s">
        <v>65</v>
      </c>
      <c r="L48" s="42">
        <v>553.39</v>
      </c>
      <c r="M48" s="9" t="s">
        <v>107</v>
      </c>
      <c r="N48" s="9" t="s">
        <v>49</v>
      </c>
      <c r="O48" s="9" t="s">
        <v>66</v>
      </c>
      <c r="P48" s="9">
        <v>10964.221</v>
      </c>
      <c r="Q48" s="27" t="s">
        <v>109</v>
      </c>
      <c r="R48" s="9" t="s">
        <v>49</v>
      </c>
      <c r="S48" s="9" t="s">
        <v>66</v>
      </c>
      <c r="T48" s="9">
        <v>18504.688</v>
      </c>
      <c r="U48" s="27" t="s">
        <v>110</v>
      </c>
      <c r="V48" s="9" t="s">
        <v>56</v>
      </c>
      <c r="W48" s="9" t="s">
        <v>72</v>
      </c>
      <c r="X48" s="9">
        <v>18296</v>
      </c>
      <c r="Y48" s="27" t="s">
        <v>111</v>
      </c>
      <c r="Z48" s="9" t="s">
        <v>55</v>
      </c>
      <c r="AA48" s="9" t="s">
        <v>66</v>
      </c>
      <c r="AB48" s="9">
        <v>982.66</v>
      </c>
      <c r="AC48" s="27" t="s">
        <v>113</v>
      </c>
      <c r="AD48" s="9" t="s">
        <v>58</v>
      </c>
      <c r="AE48" s="9" t="s">
        <v>76</v>
      </c>
      <c r="AF48" s="9">
        <v>27526.3</v>
      </c>
      <c r="AG48" s="29" t="s">
        <v>85</v>
      </c>
    </row>
    <row r="49" spans="1:33" ht="102">
      <c r="A49" s="10">
        <v>42</v>
      </c>
      <c r="B49" s="8" t="s">
        <v>42</v>
      </c>
      <c r="C49" s="9" t="s">
        <v>50</v>
      </c>
      <c r="D49" s="9" t="s">
        <v>65</v>
      </c>
      <c r="E49" s="43">
        <f>7075.25*0.2</f>
        <v>1415.0500000000002</v>
      </c>
      <c r="F49" s="9" t="s">
        <v>108</v>
      </c>
      <c r="G49" s="9" t="s">
        <v>48</v>
      </c>
      <c r="H49" s="27"/>
      <c r="I49" s="43"/>
      <c r="J49" s="9"/>
      <c r="K49" s="27"/>
      <c r="L49" s="43"/>
      <c r="M49" s="9"/>
      <c r="N49" s="9" t="s">
        <v>49</v>
      </c>
      <c r="O49" s="9" t="s">
        <v>66</v>
      </c>
      <c r="P49" s="9">
        <v>29258.913</v>
      </c>
      <c r="Q49" s="27" t="s">
        <v>109</v>
      </c>
      <c r="R49" s="9" t="s">
        <v>49</v>
      </c>
      <c r="S49" s="9" t="s">
        <v>66</v>
      </c>
      <c r="T49" s="9">
        <v>29134.726</v>
      </c>
      <c r="U49" s="27" t="s">
        <v>110</v>
      </c>
      <c r="V49" s="9" t="s">
        <v>56</v>
      </c>
      <c r="W49" s="9" t="s">
        <v>72</v>
      </c>
      <c r="X49" s="9">
        <v>94851</v>
      </c>
      <c r="Y49" s="27" t="s">
        <v>111</v>
      </c>
      <c r="Z49" s="9" t="s">
        <v>55</v>
      </c>
      <c r="AA49" s="9" t="s">
        <v>66</v>
      </c>
      <c r="AB49" s="9">
        <v>1586.4</v>
      </c>
      <c r="AC49" s="27" t="s">
        <v>113</v>
      </c>
      <c r="AD49" s="9" t="s">
        <v>58</v>
      </c>
      <c r="AE49" s="9" t="s">
        <v>76</v>
      </c>
      <c r="AF49" s="9">
        <v>63889.81</v>
      </c>
      <c r="AG49" s="29" t="s">
        <v>84</v>
      </c>
    </row>
    <row r="50" spans="1:33" ht="102">
      <c r="A50" s="10">
        <v>43</v>
      </c>
      <c r="B50" s="8" t="s">
        <v>43</v>
      </c>
      <c r="C50" s="9" t="s">
        <v>50</v>
      </c>
      <c r="D50" s="9" t="s">
        <v>65</v>
      </c>
      <c r="E50" s="43">
        <f>830.8*0.2</f>
        <v>166.16</v>
      </c>
      <c r="F50" s="9" t="s">
        <v>108</v>
      </c>
      <c r="G50" s="9" t="s">
        <v>48</v>
      </c>
      <c r="H50" s="27"/>
      <c r="I50" s="43"/>
      <c r="J50" s="9"/>
      <c r="K50" s="27"/>
      <c r="L50" s="43"/>
      <c r="M50" s="9"/>
      <c r="N50" s="9" t="s">
        <v>49</v>
      </c>
      <c r="O50" s="9" t="s">
        <v>66</v>
      </c>
      <c r="P50" s="9">
        <v>3791.261</v>
      </c>
      <c r="Q50" s="27" t="s">
        <v>109</v>
      </c>
      <c r="R50" s="9" t="s">
        <v>49</v>
      </c>
      <c r="S50" s="9" t="s">
        <v>66</v>
      </c>
      <c r="T50" s="9">
        <v>3708.598</v>
      </c>
      <c r="U50" s="27" t="s">
        <v>110</v>
      </c>
      <c r="V50" s="9" t="s">
        <v>56</v>
      </c>
      <c r="W50" s="9" t="s">
        <v>72</v>
      </c>
      <c r="X50" s="9">
        <v>2760</v>
      </c>
      <c r="Y50" s="27" t="s">
        <v>111</v>
      </c>
      <c r="Z50" s="9" t="s">
        <v>55</v>
      </c>
      <c r="AA50" s="9" t="s">
        <v>66</v>
      </c>
      <c r="AB50" s="9">
        <v>186.27</v>
      </c>
      <c r="AC50" s="27" t="s">
        <v>113</v>
      </c>
      <c r="AD50" s="9" t="s">
        <v>58</v>
      </c>
      <c r="AE50" s="9" t="s">
        <v>76</v>
      </c>
      <c r="AF50" s="9">
        <v>7282.6</v>
      </c>
      <c r="AG50" s="29" t="s">
        <v>84</v>
      </c>
    </row>
    <row r="51" spans="1:33" ht="102">
      <c r="A51" s="12">
        <v>44</v>
      </c>
      <c r="B51" s="8" t="s">
        <v>44</v>
      </c>
      <c r="C51" s="9" t="s">
        <v>50</v>
      </c>
      <c r="D51" s="9" t="s">
        <v>65</v>
      </c>
      <c r="E51" s="43">
        <f>4086.9*0.2</f>
        <v>817.3800000000001</v>
      </c>
      <c r="F51" s="9" t="s">
        <v>108</v>
      </c>
      <c r="G51" s="9" t="s">
        <v>50</v>
      </c>
      <c r="H51" s="27" t="s">
        <v>66</v>
      </c>
      <c r="I51" s="42">
        <v>10478.2</v>
      </c>
      <c r="J51" s="27" t="s">
        <v>109</v>
      </c>
      <c r="K51" s="27" t="s">
        <v>65</v>
      </c>
      <c r="L51" s="42">
        <v>604.59</v>
      </c>
      <c r="M51" s="9" t="s">
        <v>107</v>
      </c>
      <c r="N51" s="9" t="s">
        <v>49</v>
      </c>
      <c r="O51" s="9" t="s">
        <v>66</v>
      </c>
      <c r="P51" s="9">
        <v>10355.725</v>
      </c>
      <c r="Q51" s="27" t="s">
        <v>109</v>
      </c>
      <c r="R51" s="9" t="s">
        <v>49</v>
      </c>
      <c r="S51" s="9" t="s">
        <v>66</v>
      </c>
      <c r="T51" s="9">
        <v>18242.859</v>
      </c>
      <c r="U51" s="27" t="s">
        <v>110</v>
      </c>
      <c r="V51" s="9" t="s">
        <v>56</v>
      </c>
      <c r="W51" s="9" t="s">
        <v>72</v>
      </c>
      <c r="X51" s="9">
        <v>47655</v>
      </c>
      <c r="Y51" s="27" t="s">
        <v>112</v>
      </c>
      <c r="Z51" s="9" t="s">
        <v>55</v>
      </c>
      <c r="AA51" s="9" t="s">
        <v>66</v>
      </c>
      <c r="AB51" s="9">
        <v>916.34</v>
      </c>
      <c r="AC51" s="27" t="s">
        <v>113</v>
      </c>
      <c r="AD51" s="9" t="s">
        <v>58</v>
      </c>
      <c r="AE51" s="9" t="s">
        <v>76</v>
      </c>
      <c r="AF51" s="13">
        <v>0</v>
      </c>
      <c r="AG51" s="30">
        <v>0</v>
      </c>
    </row>
    <row r="52" spans="1:33" ht="15.75">
      <c r="A52" s="4"/>
      <c r="B52" s="4"/>
      <c r="C52" s="4"/>
      <c r="D52" s="4"/>
      <c r="E52" s="45">
        <f>SUM(E8:E51)</f>
        <v>53392.996</v>
      </c>
      <c r="F52" s="4"/>
      <c r="G52" s="4"/>
      <c r="H52" s="4"/>
      <c r="I52" s="44">
        <f>SUM(I8:I51)</f>
        <v>320793.2800000001</v>
      </c>
      <c r="J52" s="4"/>
      <c r="K52" s="4"/>
      <c r="L52" s="44">
        <f>SUM(L8:L51)</f>
        <v>18509.750000000004</v>
      </c>
      <c r="M52" s="4"/>
      <c r="N52" s="4"/>
      <c r="O52" s="4"/>
      <c r="P52" s="4"/>
      <c r="Q52" s="4"/>
      <c r="R52" s="4"/>
      <c r="S52" s="4"/>
      <c r="T52" s="4"/>
      <c r="U52" s="4"/>
      <c r="Z52" s="14"/>
      <c r="AA52" s="14"/>
      <c r="AB52" s="14"/>
      <c r="AC52" s="14"/>
      <c r="AD52" s="14"/>
      <c r="AE52" s="14"/>
      <c r="AF52" s="14"/>
      <c r="AG52" s="31"/>
    </row>
    <row r="53" spans="1:3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Z53" s="14"/>
      <c r="AA53" s="14"/>
      <c r="AB53" s="14"/>
      <c r="AC53" s="14"/>
      <c r="AD53" s="14"/>
      <c r="AE53" s="14"/>
      <c r="AF53" s="14"/>
      <c r="AG53" s="31"/>
    </row>
  </sheetData>
  <sheetProtection/>
  <mergeCells count="5">
    <mergeCell ref="A3:A7"/>
    <mergeCell ref="B3:B7"/>
    <mergeCell ref="H6:J6"/>
    <mergeCell ref="A1:V1"/>
    <mergeCell ref="K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2014-09-29T12:50:41Z</cp:lastPrinted>
  <dcterms:created xsi:type="dcterms:W3CDTF">2013-04-05T07:59:15Z</dcterms:created>
  <dcterms:modified xsi:type="dcterms:W3CDTF">2015-07-13T12:54:14Z</dcterms:modified>
  <cp:category/>
  <cp:version/>
  <cp:contentType/>
  <cp:contentStatus/>
</cp:coreProperties>
</file>